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30" windowWidth="19095" windowHeight="11760"/>
  </bookViews>
  <sheets>
    <sheet name="Доходы" sheetId="4" r:id="rId1"/>
    <sheet name="Расходы" sheetId="14" r:id="rId2"/>
    <sheet name="Источники" sheetId="15" r:id="rId3"/>
    <sheet name="Муниципальный долг" sheetId="16" r:id="rId4"/>
    <sheet name="Кредиторская задолженность" sheetId="17" r:id="rId5"/>
  </sheets>
  <definedNames>
    <definedName name="_xlnm.Print_Area" localSheetId="0">Доходы!$A$1:$F$153</definedName>
  </definedNames>
  <calcPr calcId="144525"/>
</workbook>
</file>

<file path=xl/calcChain.xml><?xml version="1.0" encoding="utf-8"?>
<calcChain xmlns="http://schemas.openxmlformats.org/spreadsheetml/2006/main">
  <c r="E106" i="4" l="1"/>
  <c r="F188" i="4"/>
  <c r="F189" i="4"/>
  <c r="F191" i="4"/>
  <c r="F192" i="4"/>
  <c r="F193" i="4"/>
  <c r="D190" i="4"/>
  <c r="C190" i="4"/>
  <c r="D186" i="4"/>
  <c r="C186" i="4"/>
  <c r="D184" i="4"/>
  <c r="C184" i="4"/>
  <c r="E180" i="4"/>
  <c r="E179" i="4"/>
  <c r="E174" i="4" s="1"/>
  <c r="D174" i="4"/>
  <c r="C174" i="4"/>
  <c r="E173" i="4"/>
  <c r="E172" i="4"/>
  <c r="D171" i="4"/>
  <c r="E171" i="4" s="1"/>
  <c r="C171" i="4"/>
  <c r="E170" i="4"/>
  <c r="E169" i="4"/>
  <c r="E167" i="4"/>
  <c r="E166" i="4"/>
  <c r="E165" i="4"/>
  <c r="E164" i="4"/>
  <c r="E163" i="4"/>
  <c r="D163" i="4"/>
  <c r="D159" i="4" s="1"/>
  <c r="C163" i="4"/>
  <c r="E162" i="4"/>
  <c r="E161" i="4"/>
  <c r="E160" i="4"/>
  <c r="E158" i="4"/>
  <c r="E157" i="4"/>
  <c r="E156" i="4"/>
  <c r="E155" i="4"/>
  <c r="E153" i="4"/>
  <c r="E152" i="4"/>
  <c r="E150" i="4"/>
  <c r="E149" i="4"/>
  <c r="E148" i="4"/>
  <c r="E147" i="4"/>
  <c r="E146" i="4"/>
  <c r="E145" i="4"/>
  <c r="E144" i="4"/>
  <c r="D143" i="4"/>
  <c r="C143" i="4"/>
  <c r="E142" i="4"/>
  <c r="E141" i="4"/>
  <c r="E140" i="4"/>
  <c r="E139" i="4"/>
  <c r="E138" i="4"/>
  <c r="E133" i="4"/>
  <c r="E132" i="4"/>
  <c r="E131" i="4"/>
  <c r="D130" i="4"/>
  <c r="C130" i="4"/>
  <c r="E129" i="4"/>
  <c r="C128" i="4"/>
  <c r="E127" i="4"/>
  <c r="D126" i="4"/>
  <c r="C126" i="4"/>
  <c r="C119" i="4"/>
  <c r="C118" i="4" s="1"/>
  <c r="D118" i="4"/>
  <c r="E115" i="4"/>
  <c r="E114" i="4"/>
  <c r="E113" i="4"/>
  <c r="E112" i="4"/>
  <c r="E111" i="4"/>
  <c r="E110" i="4"/>
  <c r="E109" i="4"/>
  <c r="E108" i="4"/>
  <c r="D103" i="4"/>
  <c r="C103" i="4"/>
  <c r="E103" i="4" s="1"/>
  <c r="E102" i="4"/>
  <c r="E98" i="4"/>
  <c r="D97" i="4"/>
  <c r="C97" i="4"/>
  <c r="E94" i="4"/>
  <c r="E93" i="4"/>
  <c r="E92" i="4"/>
  <c r="E91" i="4"/>
  <c r="E90" i="4"/>
  <c r="E89" i="4"/>
  <c r="D86" i="4"/>
  <c r="C86" i="4"/>
  <c r="D84" i="4"/>
  <c r="C84" i="4"/>
  <c r="E82" i="4"/>
  <c r="D81" i="4"/>
  <c r="C81" i="4"/>
  <c r="E81" i="4" s="1"/>
  <c r="E80" i="4"/>
  <c r="E79" i="4"/>
  <c r="E78" i="4"/>
  <c r="D77" i="4"/>
  <c r="E76" i="4"/>
  <c r="D75" i="4"/>
  <c r="E75" i="4" s="1"/>
  <c r="C75" i="4"/>
  <c r="E74" i="4"/>
  <c r="E73" i="4"/>
  <c r="D72" i="4"/>
  <c r="C72" i="4"/>
  <c r="E70" i="4"/>
  <c r="E69" i="4"/>
  <c r="D68" i="4"/>
  <c r="C68" i="4"/>
  <c r="E65" i="4"/>
  <c r="D64" i="4"/>
  <c r="C64" i="4"/>
  <c r="C62" i="4" s="1"/>
  <c r="E63" i="4"/>
  <c r="D62" i="4"/>
  <c r="E60" i="4"/>
  <c r="D59" i="4"/>
  <c r="E59" i="4" s="1"/>
  <c r="C59" i="4"/>
  <c r="C58" i="4" s="1"/>
  <c r="E56" i="4"/>
  <c r="E55" i="4"/>
  <c r="E53" i="4"/>
  <c r="D52" i="4"/>
  <c r="C52" i="4"/>
  <c r="E52" i="4" s="1"/>
  <c r="D51" i="4"/>
  <c r="E50" i="4"/>
  <c r="E49" i="4"/>
  <c r="E48" i="4"/>
  <c r="E47" i="4"/>
  <c r="D46" i="4"/>
  <c r="C46" i="4"/>
  <c r="E45" i="4"/>
  <c r="E44" i="4"/>
  <c r="D43" i="4"/>
  <c r="E43" i="4" s="1"/>
  <c r="C43" i="4"/>
  <c r="C42" i="4" s="1"/>
  <c r="C41" i="4" s="1"/>
  <c r="D39" i="4"/>
  <c r="C39" i="4"/>
  <c r="E38" i="4"/>
  <c r="E37" i="4"/>
  <c r="D36" i="4"/>
  <c r="E36" i="4" s="1"/>
  <c r="C36" i="4"/>
  <c r="E35" i="4"/>
  <c r="E34" i="4"/>
  <c r="D33" i="4"/>
  <c r="D30" i="4" s="1"/>
  <c r="C33" i="4"/>
  <c r="E32" i="4"/>
  <c r="D31" i="4"/>
  <c r="C31" i="4"/>
  <c r="C30" i="4" s="1"/>
  <c r="E29" i="4"/>
  <c r="D28" i="4"/>
  <c r="C28" i="4"/>
  <c r="E27" i="4"/>
  <c r="D26" i="4"/>
  <c r="C26" i="4"/>
  <c r="E24" i="4"/>
  <c r="D23" i="4"/>
  <c r="D17" i="4" s="1"/>
  <c r="C23" i="4"/>
  <c r="E22" i="4"/>
  <c r="E21" i="4"/>
  <c r="E19" i="4"/>
  <c r="D18" i="4"/>
  <c r="C18" i="4"/>
  <c r="E16" i="4"/>
  <c r="E15" i="4"/>
  <c r="E14" i="4"/>
  <c r="E13" i="4"/>
  <c r="D12" i="4"/>
  <c r="C12" i="4"/>
  <c r="C11" i="4" s="1"/>
  <c r="E10" i="4"/>
  <c r="E9" i="4"/>
  <c r="E8" i="4"/>
  <c r="E7" i="4"/>
  <c r="D6" i="4"/>
  <c r="C6" i="4"/>
  <c r="C5" i="4"/>
  <c r="C57" i="4" l="1"/>
  <c r="C67" i="4"/>
  <c r="E72" i="4"/>
  <c r="C17" i="4"/>
  <c r="E17" i="4" s="1"/>
  <c r="E28" i="4"/>
  <c r="E64" i="4"/>
  <c r="E86" i="4"/>
  <c r="E130" i="4"/>
  <c r="E12" i="4"/>
  <c r="E6" i="4"/>
  <c r="E26" i="4"/>
  <c r="E46" i="4"/>
  <c r="E62" i="4"/>
  <c r="C159" i="4"/>
  <c r="E159" i="4"/>
  <c r="E18" i="4"/>
  <c r="E33" i="4"/>
  <c r="C51" i="4"/>
  <c r="E51" i="4" s="1"/>
  <c r="D58" i="4"/>
  <c r="D67" i="4"/>
  <c r="E23" i="4"/>
  <c r="E68" i="4"/>
  <c r="E97" i="4"/>
  <c r="C125" i="4"/>
  <c r="C124" i="4" s="1"/>
  <c r="E143" i="4"/>
  <c r="F190" i="4"/>
  <c r="E30" i="4"/>
  <c r="E67" i="4"/>
  <c r="D42" i="4"/>
  <c r="D11" i="4"/>
  <c r="E11" i="4" s="1"/>
  <c r="E31" i="4"/>
  <c r="C77" i="4"/>
  <c r="E77" i="4" s="1"/>
  <c r="E126" i="4"/>
  <c r="D5" i="4"/>
  <c r="D128" i="4"/>
  <c r="D57" i="4" l="1"/>
  <c r="E57" i="4" s="1"/>
  <c r="E58" i="4"/>
  <c r="E42" i="4"/>
  <c r="D41" i="4"/>
  <c r="E41" i="4" s="1"/>
  <c r="E5" i="4"/>
  <c r="E128" i="4"/>
  <c r="D125" i="4"/>
  <c r="C4" i="4"/>
  <c r="C194" i="4" s="1"/>
  <c r="D4" i="4" l="1"/>
  <c r="D194" i="4" s="1"/>
  <c r="E125" i="4"/>
  <c r="D124" i="4"/>
  <c r="E124" i="4" s="1"/>
  <c r="E4" i="4" l="1"/>
  <c r="E194" i="4"/>
  <c r="F194" i="4"/>
  <c r="C51" i="14" l="1"/>
  <c r="D15" i="15"/>
  <c r="F51" i="14"/>
  <c r="E6" i="14"/>
  <c r="F94" i="4"/>
  <c r="F186" i="4"/>
  <c r="F185" i="4"/>
  <c r="F184" i="4"/>
  <c r="F183" i="4"/>
  <c r="F182" i="4"/>
  <c r="F181" i="4"/>
  <c r="F180" i="4"/>
  <c r="F179" i="4"/>
  <c r="F178" i="4"/>
  <c r="F177" i="4"/>
  <c r="F176" i="4"/>
  <c r="F175" i="4"/>
  <c r="F174" i="4"/>
  <c r="F173" i="4"/>
  <c r="F172" i="4"/>
  <c r="F171" i="4"/>
  <c r="F170" i="4"/>
  <c r="F168" i="4"/>
  <c r="F167" i="4"/>
  <c r="F165" i="4"/>
  <c r="F164" i="4"/>
  <c r="F163" i="4"/>
  <c r="F162" i="4"/>
  <c r="F161" i="4"/>
  <c r="F160" i="4"/>
  <c r="F159" i="4"/>
  <c r="F158" i="4"/>
  <c r="F157" i="4"/>
  <c r="F156" i="4"/>
  <c r="F155" i="4"/>
  <c r="F153" i="4"/>
  <c r="F152" i="4"/>
  <c r="F151" i="4"/>
  <c r="F150" i="4"/>
  <c r="F149" i="4"/>
  <c r="F148" i="4"/>
  <c r="F147" i="4"/>
  <c r="F146" i="4"/>
  <c r="F145" i="4"/>
  <c r="F144" i="4"/>
  <c r="F143" i="4"/>
  <c r="F142" i="4"/>
  <c r="F141" i="4"/>
  <c r="F140" i="4"/>
  <c r="F138" i="4"/>
  <c r="F137" i="4"/>
  <c r="F136" i="4"/>
  <c r="F135" i="4"/>
  <c r="F134" i="4"/>
  <c r="F133" i="4"/>
  <c r="F132" i="4"/>
  <c r="F131" i="4"/>
  <c r="F130" i="4"/>
  <c r="F129" i="4"/>
  <c r="F128" i="4"/>
  <c r="F127" i="4"/>
  <c r="F125" i="4"/>
  <c r="F124" i="4"/>
  <c r="F121" i="4"/>
  <c r="F120" i="4"/>
  <c r="F119" i="4"/>
  <c r="F118" i="4"/>
  <c r="F117" i="4"/>
  <c r="F116" i="4"/>
  <c r="F115" i="4"/>
  <c r="F114" i="4"/>
  <c r="F113" i="4"/>
  <c r="F112" i="4"/>
  <c r="F111" i="4"/>
  <c r="F110" i="4"/>
  <c r="F109" i="4"/>
  <c r="F108" i="4"/>
  <c r="F107" i="4"/>
  <c r="F106" i="4"/>
  <c r="F105" i="4"/>
  <c r="F104" i="4"/>
  <c r="F102" i="4"/>
  <c r="F101" i="4"/>
  <c r="F100" i="4"/>
  <c r="F99" i="4"/>
  <c r="F98" i="4"/>
  <c r="F96" i="4"/>
  <c r="F95" i="4"/>
  <c r="F93" i="4"/>
  <c r="F92" i="4"/>
  <c r="F91" i="4"/>
  <c r="F90" i="4"/>
  <c r="F89" i="4"/>
  <c r="F88" i="4"/>
  <c r="F87" i="4"/>
  <c r="F86" i="4"/>
  <c r="F85" i="4"/>
  <c r="F84" i="4"/>
  <c r="F83" i="4"/>
  <c r="F82" i="4"/>
  <c r="F81" i="4"/>
  <c r="F80" i="4"/>
  <c r="F79" i="4"/>
  <c r="F78" i="4"/>
  <c r="F76" i="4"/>
  <c r="F75" i="4"/>
  <c r="F74" i="4"/>
  <c r="F73" i="4"/>
  <c r="F72" i="4"/>
  <c r="F71" i="4"/>
  <c r="F70" i="4"/>
  <c r="F69" i="4"/>
  <c r="F68" i="4"/>
  <c r="F66" i="4"/>
  <c r="F65" i="4"/>
  <c r="F64" i="4"/>
  <c r="F63" i="4"/>
  <c r="F61" i="4"/>
  <c r="F60" i="4"/>
  <c r="F59" i="4"/>
  <c r="F58" i="4"/>
  <c r="F56" i="4"/>
  <c r="F55" i="4"/>
  <c r="F54" i="4"/>
  <c r="F53" i="4"/>
  <c r="F52" i="4"/>
  <c r="F51" i="4"/>
  <c r="F50" i="4"/>
  <c r="F49" i="4"/>
  <c r="F48" i="4"/>
  <c r="F47" i="4"/>
  <c r="F46" i="4"/>
  <c r="F45" i="4"/>
  <c r="F44" i="4"/>
  <c r="F43" i="4"/>
  <c r="F42" i="4"/>
  <c r="F41" i="4"/>
  <c r="F40" i="4"/>
  <c r="F39" i="4"/>
  <c r="F38" i="4"/>
  <c r="F37" i="4"/>
  <c r="F36" i="4"/>
  <c r="F35" i="4"/>
  <c r="F34" i="4"/>
  <c r="F33" i="4"/>
  <c r="F32" i="4"/>
  <c r="F31" i="4"/>
  <c r="F29" i="4"/>
  <c r="F28" i="4"/>
  <c r="F27" i="4"/>
  <c r="F26" i="4"/>
  <c r="F25" i="4"/>
  <c r="F24" i="4"/>
  <c r="F23" i="4"/>
  <c r="F22" i="4"/>
  <c r="F21" i="4"/>
  <c r="F20" i="4"/>
  <c r="F19" i="4"/>
  <c r="F18" i="4"/>
  <c r="F16" i="4"/>
  <c r="F15" i="4"/>
  <c r="F14" i="4"/>
  <c r="F13" i="4"/>
  <c r="F12" i="4"/>
  <c r="F10" i="4"/>
  <c r="F9" i="4"/>
  <c r="F8" i="4"/>
  <c r="F7" i="4"/>
  <c r="F6" i="4"/>
  <c r="F5" i="4"/>
  <c r="F169" i="4" l="1"/>
  <c r="F166" i="4"/>
  <c r="F139" i="4"/>
  <c r="F97" i="4"/>
  <c r="F103" i="4"/>
  <c r="F126" i="4"/>
  <c r="F56" i="14"/>
  <c r="F62" i="4" l="1"/>
  <c r="F17" i="4"/>
  <c r="F77" i="4"/>
  <c r="F67" i="4"/>
  <c r="F154" i="4"/>
  <c r="F11" i="4"/>
  <c r="F30" i="4"/>
  <c r="H57" i="14"/>
  <c r="H55" i="14"/>
  <c r="H54" i="14"/>
  <c r="H52" i="14"/>
  <c r="H50" i="14"/>
  <c r="H49" i="14"/>
  <c r="H48" i="14"/>
  <c r="H47" i="14"/>
  <c r="H45" i="14"/>
  <c r="H43" i="14"/>
  <c r="H42" i="14"/>
  <c r="H40" i="14"/>
  <c r="H39" i="14"/>
  <c r="H38" i="14"/>
  <c r="H37" i="14"/>
  <c r="H35" i="14"/>
  <c r="H34" i="14"/>
  <c r="H33" i="14"/>
  <c r="H31" i="14"/>
  <c r="H30" i="14"/>
  <c r="H29" i="14"/>
  <c r="H28" i="14"/>
  <c r="H26" i="14"/>
  <c r="H25" i="14"/>
  <c r="H24" i="14"/>
  <c r="H23" i="14"/>
  <c r="H22" i="14"/>
  <c r="H21" i="14"/>
  <c r="H19" i="14"/>
  <c r="H18" i="14"/>
  <c r="H17" i="14"/>
  <c r="H8" i="14"/>
  <c r="H14" i="14"/>
  <c r="H11" i="14"/>
  <c r="H10" i="14"/>
  <c r="H9" i="14"/>
  <c r="H7" i="14"/>
  <c r="E56" i="14"/>
  <c r="H56" i="14" s="1"/>
  <c r="E53" i="14"/>
  <c r="E51" i="14"/>
  <c r="E46" i="14"/>
  <c r="E44" i="14"/>
  <c r="E41" i="14"/>
  <c r="E36" i="14"/>
  <c r="E32" i="14"/>
  <c r="E27" i="14"/>
  <c r="E20" i="14"/>
  <c r="E15" i="14"/>
  <c r="F17" i="15"/>
  <c r="F18" i="15"/>
  <c r="E19" i="15"/>
  <c r="E15" i="15"/>
  <c r="E21" i="15"/>
  <c r="E17" i="15"/>
  <c r="E12" i="15"/>
  <c r="E10" i="15"/>
  <c r="E9" i="15" s="1"/>
  <c r="D21" i="15"/>
  <c r="D19" i="15"/>
  <c r="D17" i="15"/>
  <c r="D9" i="15"/>
  <c r="C56" i="14"/>
  <c r="F53" i="14"/>
  <c r="C53" i="14"/>
  <c r="F46" i="14"/>
  <c r="C46" i="14"/>
  <c r="F44" i="14"/>
  <c r="H44" i="14" s="1"/>
  <c r="C44" i="14"/>
  <c r="F41" i="14"/>
  <c r="C41" i="14"/>
  <c r="F36" i="14"/>
  <c r="C36" i="14"/>
  <c r="F32" i="14"/>
  <c r="H32" i="14" s="1"/>
  <c r="D32" i="14"/>
  <c r="D58" i="14" s="1"/>
  <c r="C32" i="14"/>
  <c r="F27" i="14"/>
  <c r="C27" i="14"/>
  <c r="F20" i="14"/>
  <c r="C20" i="14"/>
  <c r="F15" i="14"/>
  <c r="C15" i="14"/>
  <c r="F6" i="14"/>
  <c r="C6" i="14"/>
  <c r="H53" i="14" l="1"/>
  <c r="H51" i="14"/>
  <c r="F123" i="4"/>
  <c r="F122" i="4"/>
  <c r="F57" i="4"/>
  <c r="E14" i="15"/>
  <c r="E8" i="15" s="1"/>
  <c r="E7" i="15" s="1"/>
  <c r="H41" i="14"/>
  <c r="H46" i="14"/>
  <c r="H36" i="14"/>
  <c r="H27" i="14"/>
  <c r="H20" i="14"/>
  <c r="H15" i="14"/>
  <c r="H6" i="14"/>
  <c r="E58" i="14"/>
  <c r="D14" i="15"/>
  <c r="D8" i="15" s="1"/>
  <c r="D7" i="15" s="1"/>
  <c r="F58" i="14"/>
  <c r="C58" i="14"/>
  <c r="F4" i="4" l="1"/>
  <c r="H58" i="14"/>
  <c r="F14" i="15"/>
  <c r="F187" i="4" l="1"/>
</calcChain>
</file>

<file path=xl/sharedStrings.xml><?xml version="1.0" encoding="utf-8"?>
<sst xmlns="http://schemas.openxmlformats.org/spreadsheetml/2006/main" count="525" uniqueCount="458">
  <si>
    <t>Код бюджетной классификации доходов</t>
  </si>
  <si>
    <t xml:space="preserve">Наименование доходов бюджета </t>
  </si>
  <si>
    <t>Процент исполнения к годовым назначениям</t>
  </si>
  <si>
    <t>000  1  00  00000  00  0000  000</t>
  </si>
  <si>
    <t>НАЛОГОВЫЕ И НЕНАЛОГОВЫЕ ДОХОДЫ</t>
  </si>
  <si>
    <t>000  1  01  00000  00  0000  000</t>
  </si>
  <si>
    <t>НАЛОГИ НА ПРИБЫЛЬ, ДОХОДЫ</t>
  </si>
  <si>
    <t>182  1  01  02000  01  0000  110</t>
  </si>
  <si>
    <t>Налог на доходы физических лиц</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</si>
  <si>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</si>
  <si>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налогов осуществляется в соответствии со статьями 227, 227.1 и 228 Налогового кодекса Российской Федерации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</si>
  <si>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</si>
  <si>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</si>
  <si>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</si>
  <si>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</si>
  <si>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</si>
  <si>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</si>
  <si>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</si>
  <si>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</si>
  <si>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</si>
  <si>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</si>
  <si>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</si>
  <si>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</si>
  <si>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</si>
  <si>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</si>
  <si>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</si>
  <si>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</si>
  <si>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</si>
  <si>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</si>
  <si>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182  1  05  02000  02  0000  110</t>
  </si>
  <si>
    <t>182  1  05  02010  02  0000  110</t>
  </si>
  <si>
    <t>Единый налог на вмененный доход для отдельных видов деятельности</t>
  </si>
  <si>
    <t>182  1  05  02020  02  0000  110</t>
  </si>
  <si>
    <t>Единый налог на вмененный доход для отдельных видов деятельности (за налоговые периоды, истекшие до 1 января 2011 года)</t>
  </si>
  <si>
    <t>182  1  05  03000  01  0000  110</t>
  </si>
  <si>
    <t>Единый сельскохозяйственный налог</t>
  </si>
  <si>
    <t>182  1  05  03010  01  0000  110</t>
  </si>
  <si>
    <t>000  1  05  04000  02  0000  110</t>
  </si>
  <si>
    <t>Налог, взимаемый в связи с применением патентной системы налогообложения</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</si>
  <si>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</si>
  <si>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</si>
  <si>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</si>
  <si>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</si>
  <si>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182  1  06  01000  00  0000  110</t>
  </si>
  <si>
    <t>Налог на имущество физических лиц</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</si>
  <si>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</si>
  <si>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</si>
  <si>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</si>
  <si>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t>
  </si>
  <si>
    <t>000  1  08  00000  00  0000  000</t>
  </si>
  <si>
    <t>ГОСУДАРСТВЕННАЯ ПОШЛИНА, СБОРЫ</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</si>
  <si>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</si>
  <si>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</si>
  <si>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000  1  09  00000  00  0000  000</t>
  </si>
  <si>
    <t>182  1  09  04052  04  0000  110</t>
  </si>
  <si>
    <t>Земельный налог (по обязательствам, возникшим до 1 января 2006 года), мобилизуемый на территориях городских округов</t>
  </si>
  <si>
    <t>000  1  11  00000  00  0000  000</t>
  </si>
  <si>
    <t>ДОХОДЫ ОТ ИСПОЛЬЗОВАНИЯ ИМУЩЕСТВА, НАХОДЯЩЕГОСЯ В ГОСУДАРСТВЕННОЙ И МУНИЦИПАЛЬНОЙ СОБСТВЕННОСТИ</t>
  </si>
  <si>
    <t>000  1  11  05000  00  0000  000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</si>
  <si>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</si>
  <si>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902  1  11  05012  04  0000  120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</si>
  <si>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</si>
  <si>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000  1  11  05074  00  0000  000</t>
  </si>
  <si>
    <t>Доходы от сдачи в аренду имущества, составляющего казну городских округов (за исключением земельных участков)</t>
  </si>
  <si>
    <t>902  1  11  05074  04  0003  120</t>
  </si>
  <si>
    <t>902  1  11  05074  04  0004  120</t>
  </si>
  <si>
    <t>902  1  11  05074  04  0010  120</t>
  </si>
  <si>
    <t>000  1  12  00000  00  0000  000</t>
  </si>
  <si>
    <t>ПЛАТЕЖИ ПРИ ПОЛЬЗОВАНИИ ПРИРОДНЫМИ РЕСУРСАМИ</t>
  </si>
  <si>
    <t>048  1  12  01000  01  0000  120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</si>
  <si>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</si>
  <si>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</si>
  <si>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t>
  </si>
  <si>
    <t>048  1  12  01020  01  6000  120</t>
  </si>
  <si>
    <t>Плата за выбросы загрязняющих веществ в атмосферный воздух передвижными объектами</t>
  </si>
  <si>
    <t>048  1  12  01030  01  6000  120</t>
  </si>
  <si>
    <t>Плата за сбросы загрязняющих веществ в водные объекты</t>
  </si>
  <si>
    <t>048  1  12  01040  01  6000  120</t>
  </si>
  <si>
    <t>Плата за размещение отходов производства и потребления</t>
  </si>
  <si>
    <t>000  1  13  00000  00  0000  000</t>
  </si>
  <si>
    <t>ДОХОДЫ ОТ ОКАЗАНИЯ ПЛАТНЫХ УСЛУГ И КОМПЕНСАЦИИ ЗАТРАТ ГОСУДАРСТВА</t>
  </si>
  <si>
    <t>000  1  13  01000  00  0000  130</t>
  </si>
  <si>
    <t>Доходы от оказания платных услуг (работ)</t>
  </si>
  <si>
    <t>000  1  13  01994  04  0004  130</t>
  </si>
  <si>
    <t>Прочие доходы от оказания платных услуг (работ)</t>
  </si>
  <si>
    <t>901  1  13  01994  04  0004  130</t>
  </si>
  <si>
    <t>00  1  13  02000  00  0000  130</t>
  </si>
  <si>
    <t xml:space="preserve">Доходы от компенсации затрат государства </t>
  </si>
  <si>
    <t>901  1  13  02064  04  0000  130</t>
  </si>
  <si>
    <t>000  1  13  02994  04  0001  130</t>
  </si>
  <si>
    <t>Прочие доходы от компенсации затрат бюджетов городских округов (в части возврата дебиторской задолженности прошлых лет)</t>
  </si>
  <si>
    <t>901  1  13  02994  04  0001  130</t>
  </si>
  <si>
    <t>906  1  13  02994  04  0001  130</t>
  </si>
  <si>
    <t>000  1  14  00000  00  0000  000</t>
  </si>
  <si>
    <t>ДОХОДЫ ОТ ПРОДАЖИ МАТЕРИАЛЬНЫХ И НЕМАТЕРИАЛЬНЫХ АКТИВОВ</t>
  </si>
  <si>
    <t>000  1  14  01000  00  0000  410</t>
  </si>
  <si>
    <t>Доходы от продажи квартир</t>
  </si>
  <si>
    <t>902  1  14  01040  04  0000  410</t>
  </si>
  <si>
    <t>Доходы от продажи квартир, находящихся в собственности городских округов</t>
  </si>
  <si>
    <t>902  1  14  02043  04  0001  410</t>
  </si>
  <si>
    <t>902  1  14  02043  04  0002  410</t>
  </si>
  <si>
    <t>000  1  14  06010  00  0000  430</t>
  </si>
  <si>
    <t>Доходы от продажи земельных участков, государственная собственность на которые не разграничена</t>
  </si>
  <si>
    <t>902  1  14  06012  04  0000  430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</si>
  <si>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</si>
  <si>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</si>
  <si>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</si>
  <si>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182  1  16  03010  01  6000  140</t>
  </si>
  <si>
    <t>182  1  16  03030  01  6000  140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</si>
  <si>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</si>
  <si>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</si>
  <si>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</si>
  <si>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 </t>
  </si>
  <si>
    <t>141  1  16  08010  01  6000  140</t>
  </si>
  <si>
    <t>000  1  16  21040  04  6000  140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</si>
  <si>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</si>
  <si>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188  1  16  21040  04  6000  140</t>
  </si>
  <si>
    <t>321  1  16  25060  01  6000  140</t>
  </si>
  <si>
    <t>Денежные взыскания (штрафы) за нарушение земельного законодательства</t>
  </si>
  <si>
    <t>141  1  16  28000  01  6000  140</t>
  </si>
  <si>
    <t>Денежные взыскания (штрафы) за нарушение законодательства в области санитарно-эпидемиологического благополучия человека и законодательства в сфере защиты прав потребителя</t>
  </si>
  <si>
    <t>Cуммы по искам о возмещении вреда, причиненного окружающей среде, подлежащие зачислению в бюджеты городских округов</t>
  </si>
  <si>
    <t>901  1  16  37030  04 0000  140</t>
  </si>
  <si>
    <t>Поступление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</si>
  <si>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Денежные взыскания (штрафы) и иные суммы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</si>
  <si>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901  1  16  51020  02  0000  140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</si>
  <si>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</si>
  <si>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000  1  16  90040  04  0000  140</t>
  </si>
  <si>
    <t>Прочие поступления от денежных взысканий (штрафов) и иных сумм в возмещение ущерба, зачисляемые в бюджеты городских округов</t>
  </si>
  <si>
    <t>в том числе по администраторам:</t>
  </si>
  <si>
    <t>037  1  16  90040  04  0000  140</t>
  </si>
  <si>
    <t>901  1  16  90040  04  0000  140</t>
  </si>
  <si>
    <t>141  1  16  90040  04  6000  140</t>
  </si>
  <si>
    <t>188  1  16  90040  04  6000  140</t>
  </si>
  <si>
    <t>000  1  17  00000  00  0000  140</t>
  </si>
  <si>
    <t>ПРОЧИЕ НЕНАЛОГОВЫЕ ДОХОДЫ</t>
  </si>
  <si>
    <t>000  1  17  01040  04  0000  180</t>
  </si>
  <si>
    <t>Невыясненные поступления</t>
  </si>
  <si>
    <t>901  1  17  01040  04  0000  180</t>
  </si>
  <si>
    <t>902  1  17  01040  04  0000  180</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</si>
  <si>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</si>
  <si>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</si>
  <si>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</si>
  <si>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</si>
  <si>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000  2  02  01000  00  0000  151</t>
  </si>
  <si>
    <t>ДОТАЦИИ</t>
  </si>
  <si>
    <t>919  2  02  01001  04  0000  151</t>
  </si>
  <si>
    <t>Дотации бюджетам городских округов на выравнивание бюджетной обеспеченности</t>
  </si>
  <si>
    <t xml:space="preserve"> 000  2  02  02000  00  0000  151</t>
  </si>
  <si>
    <t>СУБСИДИИ</t>
  </si>
  <si>
    <t>000  2  02  02999  04  0000  151</t>
  </si>
  <si>
    <t>ПРОЧИЕ субсидии бюджетам городских округов</t>
  </si>
  <si>
    <t>906  2  02  02999  04  0000  151</t>
  </si>
  <si>
    <t>Субсидии на осуществление мероприятий по организации питания в муниципальных общеобразовательных учреждениях</t>
  </si>
  <si>
    <t>Субсидии на организацию отдыха детей в каникулярное время</t>
  </si>
  <si>
    <t>919  2  02  02999  04  0000  151</t>
  </si>
  <si>
    <t>Субсидии на выравнивание бюджетной обеспеченности муниципальных районов (городских округов) на реализацию обязательств по вопросам местного значения</t>
  </si>
  <si>
    <t>000  2  02  03000  00  0000  151</t>
  </si>
  <si>
    <t>СУБВЕНЦИИ</t>
  </si>
  <si>
    <t>901  2  02  03001  04  0000  151</t>
  </si>
  <si>
    <t>Субвенции бюджетам городских округов  на оплату  жилищно-коммунальных услуг отдельным категориям граждан</t>
  </si>
  <si>
    <t>901 2  02  03022  04  0000  151</t>
  </si>
  <si>
    <t>Субвенции бюджетам городских округов на предоставление гражданам субсидий на оплату жилого помещения и коммунальных услуг</t>
  </si>
  <si>
    <t>901  2  02  03024  04  0000  151</t>
  </si>
  <si>
    <t>Субвенции бюджетам городских округов на выполнение передаваемых полномочий субъектов Российской Федерации</t>
  </si>
  <si>
    <t>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</si>
  <si>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</si>
  <si>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</si>
  <si>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государственного полномочия по созданию административных комиссий</t>
  </si>
  <si>
    <t>000  2  02  03999  04  0000  151</t>
  </si>
  <si>
    <t>Прочие субвенции бюджетам городских округов</t>
  </si>
  <si>
    <t>906  2  02  03999  04  0000  151</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</si>
  <si>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образовательных программ в части финансирования расходов на оплату труда работниковобщеобразовательных учреждений, расходов на учебники и учебные пособия, технические средства оборудования, расходные материалы и хозяйственные нужды (за исключением расходов на содержание зданий и коммунальных расходов)</t>
  </si>
  <si>
    <t>Субвенции на обеспечение государственных гарантий прав граждан на получение дошкольного образования</t>
  </si>
  <si>
    <t>ИТОГО ДОХОДОВ</t>
  </si>
  <si>
    <t>902  1  11  05012  04  0001  120</t>
  </si>
  <si>
    <t>902  1  11  05012  04  0002  120</t>
  </si>
  <si>
    <t>902  1  14  02043  04  0000  410</t>
  </si>
  <si>
    <t>141  1  16  25050  01  6000  140</t>
  </si>
  <si>
    <r>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r>
    <r>
      <rPr>
        <sz val="10"/>
        <color indexed="12"/>
        <rFont val="Times New Roman"/>
        <family val="1"/>
        <charset val="204"/>
      </rPr>
      <t>(доходы, получаемые в виде арендной платы за указанные земельные участки)</t>
    </r>
  </si>
  <si>
    <r>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r>
    <r>
      <rPr>
        <sz val="10"/>
        <color indexed="12"/>
        <rFont val="Times New Roman"/>
        <family val="1"/>
        <charset val="204"/>
      </rPr>
      <t>(средства от продажи права на заключение договоров аренды указанных земельных участков)</t>
    </r>
  </si>
  <si>
    <t xml:space="preserve"> </t>
  </si>
  <si>
    <t>182  1  06  06032  04  0000  110</t>
  </si>
  <si>
    <t>Земельный налог с организаций,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</si>
  <si>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t>
  </si>
  <si>
    <t>182  1  06  06042  04  0000  110</t>
  </si>
  <si>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charset val="204"/>
      </rPr>
      <t>(доходы от сдачи в аренду объектов нежилого фонда городских округов, находящихся в казне городских округов и не являющихся памятниками истории, культуры и градостроительства )</t>
    </r>
  </si>
  <si>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charset val="204"/>
      </rPr>
      <t>(плата за пользование жилыми помещениями (плата за наём) муниципального жилищного фонда, находящегося в казне городских округов)</t>
    </r>
  </si>
  <si>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charset val="204"/>
      </rPr>
      <t>(доходы от сдачи в аренду движимого имущества, находящегося в казне городских округов )</t>
    </r>
  </si>
  <si>
    <r>
      <t xml:space="preserve">Прочие доходы от оказания платных услуг (работ) получателями средств бюджетов городских округов </t>
    </r>
    <r>
      <rPr>
        <sz val="10"/>
        <color indexed="12"/>
        <rFont val="Times New Roman"/>
        <family val="1"/>
        <charset val="204"/>
      </rPr>
      <t xml:space="preserve">(прочие доходы от оказания платных услуг (работ) </t>
    </r>
  </si>
  <si>
    <r>
      <t xml:space="preserve">Прочие доходы от компенсации затрат бюджетов городских округов </t>
    </r>
    <r>
      <rPr>
        <sz val="10"/>
        <color indexed="12"/>
        <rFont val="Times New Roman"/>
        <family val="1"/>
        <charset val="204"/>
      </rPr>
      <t>(возврат дебиторской задолженности прошлых лет)</t>
    </r>
  </si>
  <si>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</si>
  <si>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0"/>
        <color indexed="12"/>
        <rFont val="Times New Roman"/>
        <family val="1"/>
        <charset val="204"/>
      </rPr>
      <t xml:space="preserve"> (доходы от реализации объектов нежилого фонда)</t>
    </r>
  </si>
  <si>
    <r>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0"/>
        <color indexed="12"/>
        <rFont val="Times New Roman"/>
        <family val="1"/>
        <charset val="204"/>
      </rPr>
      <t xml:space="preserve"> (прочие доходы от реализации иного имущества,)</t>
    </r>
  </si>
  <si>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</si>
  <si>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нарушение законодательства в области охраны окружающей среды</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</si>
  <si>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</si>
  <si>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000  1  16  25000  00  0000  140</t>
  </si>
  <si>
    <t>902  1  08  07150  01  0000  110</t>
  </si>
  <si>
    <t>Государственная пошлина за выдачу разрешения на установку рекламной конструкции</t>
  </si>
  <si>
    <t>182  1  16  90040  04  6000  140</t>
  </si>
  <si>
    <t>192  1  16  90040  04  6000  140</t>
  </si>
  <si>
    <t>000  2  18  04010  04  0000  180</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</si>
  <si>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</si>
  <si>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</si>
  <si>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000  2  19  04000  04  0000  151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</si>
  <si>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</si>
  <si>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901  2  19  04000  04  0000  151</t>
  </si>
  <si>
    <t>906  2  19  04000  04  0000  151</t>
  </si>
  <si>
    <t>901  2  02  02088  04  0002  151</t>
  </si>
  <si>
    <t>901  2  02  02089  04  0002  151</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</si>
  <si>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</si>
  <si>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</si>
  <si>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901  2  02  02999  04  0000  151</t>
  </si>
  <si>
    <t xml:space="preserve">Субсидии на разработку документации по планировке территории, представление которых предусмотрено государственной программой Свердловской области «Реализация основных направлений государственной политики в строительном комплексе до 2020 года» </t>
  </si>
  <si>
    <t>000  2  02  04000  00 0000  151</t>
  </si>
  <si>
    <t>ИНЫЕ МЕЖБЮДЖЕТНЫЕ ТРАНСФЕРТЫ</t>
  </si>
  <si>
    <t>901  2  02  04999  04  0000  151</t>
  </si>
  <si>
    <t>000  1  05  00000  00  0000  000</t>
  </si>
  <si>
    <t>НАЛОГИ НА СОВОКУПНЫЙ ДОХОД</t>
  </si>
  <si>
    <t>106  1  16  90040  04  6000  140</t>
  </si>
  <si>
    <t>188  1  16  30030  01  6000  140</t>
  </si>
  <si>
    <t>Прочие денежные взыскания (штрафы) за правонарушения в области дорожного движения</t>
  </si>
  <si>
    <t>ЗАДОЛЖЕННОСТЬ И ПЕРЕРАСЧЕТЫ ПО ОТМЕНЕННЫМ НАЛОГАМ, СБОРАМ И ИНЫМ ОБЯЗАТЕЛЬНЫМ ПЛАТЕЖАМ</t>
  </si>
  <si>
    <t>Доходы, поступающие в порядке возмещения расходов, понесенных в связи с эксплуатацией имущества городских округов</t>
  </si>
  <si>
    <t>Денежные взыскания (штрафы) за нарушение законодательства о налогах и сборах, предусмотренные статьями 116, 118 пунктом 2 статьи 119, статьей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действующей статьи 117 Налогового кодекса Российской Федерации</t>
  </si>
  <si>
    <t>00  1  16  08000  00  0000  140</t>
  </si>
  <si>
    <t>076  1  16  35020  04 6000  140</t>
  </si>
  <si>
    <t>000  1  16 4 3000  01  6000  140</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</si>
  <si>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</si>
  <si>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Субсидии на организацию мероприятий по охране окружающей среды и природопользованию</t>
  </si>
  <si>
    <t>Субвенции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</si>
  <si>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901  2  18  04010  04  0000  180</t>
  </si>
  <si>
    <t>017  1  16  90040  04  0000  140</t>
  </si>
  <si>
    <t>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 в том числе в домах детского творчества,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</si>
  <si>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919  1  16  32000  04  0000  140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</si>
  <si>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</si>
  <si>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902  1  14  02042  04  0000  410</t>
  </si>
  <si>
    <t>902  1  11  09044  04  0000  120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</si>
  <si>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</si>
  <si>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005  1  16  90040  04  0000  140</t>
  </si>
  <si>
    <t>Субвенции на осуществление государственного полномочия Свердловской области по организации проведения мероприятий по предупреждению и ликвидации болезнй животных, их лечению, защите населения от болезней, общих для человека и животных, в части регулирования численности безнадзорных собак</t>
  </si>
  <si>
    <t>318  1  16  90040  04  6000  140</t>
  </si>
  <si>
    <t>182  1  05  01 000  00  0000  110</t>
  </si>
  <si>
    <t xml:space="preserve"> Налог, взимаемый в связи с применением упрощенной системы налогообложения</t>
  </si>
  <si>
    <t>182  1  05  01  011  01  0000  110</t>
  </si>
  <si>
    <t>Налог, взимаемый с налогоплательщиков, выбравших в качестве объекта налогообложения доходы</t>
  </si>
  <si>
    <t>182  1  05  01  021  01  0000  110</t>
  </si>
  <si>
    <t>Налог, взимаемый с налогоплательщиков, выбравших в качестве объекта налогообложения доходы, уменьшенные на величину расходов</t>
  </si>
  <si>
    <t>182  1  05  01  050  01  0000  110</t>
  </si>
  <si>
    <t>Минимальный налог, зачисляемый в бюджеты субъектов Российской Федерации</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</si>
  <si>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</si>
  <si>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901  2  02  03007  04  0000  151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</si>
  <si>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</si>
  <si>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901 2  02  03121  04  0000  151</t>
  </si>
  <si>
    <t>Субвенции бюджетам городских округов  на проведение Всероссийской сельскохозяйственной переписи в 2016 году</t>
  </si>
  <si>
    <t>906  2  18  04010  04  0000  180</t>
  </si>
  <si>
    <t>908  2  18  04020  04  0000  180</t>
  </si>
  <si>
    <t>Сумма бюджетных назначений на 2016 год (в тыс.руб.)</t>
  </si>
  <si>
    <t>182  1  05  01  012  01  3000  110</t>
  </si>
  <si>
    <t>Налог, взимаемый с налогоплательщиков, выбравших в качестве объекта налогооблажения доходы (за налоговые периоды, истекшие до 1 января 2011 года)</t>
  </si>
  <si>
    <t>027  1  16  90040  04  0000  140</t>
  </si>
  <si>
    <t>901 2 02 02009 04 0000 151</t>
  </si>
  <si>
    <t>901  2  02  02216  04  0000  151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</si>
  <si>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</si>
  <si>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Исполнение бюджета  по расходам  Невьянского городского  округа</t>
  </si>
  <si>
    <t xml:space="preserve">Код  раздела, подраздела </t>
  </si>
  <si>
    <t>Наименование раздела, подраздела</t>
  </si>
  <si>
    <t>Объем средств по решению о бюджете на 2016 год, тыс. руб.</t>
  </si>
  <si>
    <t>Назнач-я текущего периода</t>
  </si>
  <si>
    <t>% исп. текущ. назначений</t>
  </si>
  <si>
    <t>Общегосударственные  вопросы</t>
  </si>
  <si>
    <t>Функционирование  высшего должностного лица  субъекта РФ и муниципального образования</t>
  </si>
  <si>
    <t>Функционирование законодательных (представительных) органов государственной власти и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</si>
  <si>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</si>
  <si>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Судебная система</t>
  </si>
  <si>
    <t xml:space="preserve"> Обеспечение деятельности финансовых, налоговых и таможенных органов  и органов финансового (финансово-бюджетного) надзора</t>
  </si>
  <si>
    <t xml:space="preserve">Обеспечение проведения выборов и референдумов </t>
  </si>
  <si>
    <r>
      <t>Резервные фонды</t>
    </r>
    <r>
      <rPr>
        <sz val="12"/>
        <rFont val="Calibri"/>
        <family val="2"/>
        <charset val="204"/>
      </rPr>
      <t xml:space="preserve"> ¹*</t>
    </r>
  </si>
  <si>
    <t>Другие общегосударственные вопросы</t>
  </si>
  <si>
    <t>Национальная  безопасность и правоохранительная  деятельность</t>
  </si>
  <si>
    <t>Органы внутренних дел</t>
  </si>
  <si>
    <t>Защита населения и территории от последствий чрезвычайных ситуаций природного и техногенного характера, гражданская оборона</t>
  </si>
  <si>
    <t>Обеспечение пожарной безопасности</t>
  </si>
  <si>
    <t>Другие вопросы в области национальной безопасности и правоохранительной деятельности</t>
  </si>
  <si>
    <t>Национальная экономика</t>
  </si>
  <si>
    <t>Сельское хозяйство и рыболовство</t>
  </si>
  <si>
    <t>Водные ресурсы</t>
  </si>
  <si>
    <t>Транспорт</t>
  </si>
  <si>
    <t>Дорожное хозяйство (дорожные фонды)</t>
  </si>
  <si>
    <t xml:space="preserve">Связь и информатика </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</si>
  <si>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</si>
  <si>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</si>
  <si>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</si>
  <si>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</si>
  <si>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</si>
  <si>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</si>
  <si>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</si>
  <si>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Сбор, удаление отходов и очистка сточных вод</t>
  </si>
  <si>
    <t xml:space="preserve"> 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</si>
  <si>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</si>
  <si>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</si>
  <si>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</si>
  <si>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</si>
  <si>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</si>
  <si>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</si>
  <si>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 и кинематография</t>
  </si>
  <si>
    <t xml:space="preserve">Культура </t>
  </si>
  <si>
    <t>Другие вопросы в области культуры, кинематографии</t>
  </si>
  <si>
    <t>Здравоохранение</t>
  </si>
  <si>
    <t xml:space="preserve"> Другие вопросы в области здравоохранения</t>
  </si>
  <si>
    <t>Социальная  политика</t>
  </si>
  <si>
    <t>Пенсионное обеспечение</t>
  </si>
  <si>
    <t xml:space="preserve">Социальное обслуживание населения </t>
  </si>
  <si>
    <t>Социальное обеспечение населения</t>
  </si>
  <si>
    <t>Другие  вопросы в области социальной политики</t>
  </si>
  <si>
    <t xml:space="preserve"> Физическая культура и спорт</t>
  </si>
  <si>
    <t>Физическая культура</t>
  </si>
  <si>
    <t xml:space="preserve">Средства массовой информации </t>
  </si>
  <si>
    <t xml:space="preserve">Телевидение и радиовещание </t>
  </si>
  <si>
    <t xml:space="preserve"> Периодическая печать и издательства </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</si>
  <si>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</si>
  <si>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</si>
  <si>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Расходы бюджета - ИТОГО</t>
  </si>
  <si>
    <t>Наименование показателя</t>
  </si>
  <si>
    <t>Сумма, 
в тысячах 
рублей</t>
  </si>
  <si>
    <t xml:space="preserve">Информация об объеме муниципального долга </t>
  </si>
  <si>
    <t>Невьянского городского округа</t>
  </si>
  <si>
    <t>Объем муниципального долга</t>
  </si>
  <si>
    <t xml:space="preserve">Объем просроченной кредиторской задолженности </t>
  </si>
  <si>
    <t>Информация об объеме  просроченной кредиторской задолженности по бюджету Невьянского городского округа (бюджетная деятельность)</t>
  </si>
  <si>
    <t xml:space="preserve">Информация об исполнении бюджета Невьянского городского округа по источникам финансирования дефицита местного бюджета </t>
  </si>
  <si>
    <t>№  строки</t>
  </si>
  <si>
    <t>Наименование источника финансирования дефицита бюджета</t>
  </si>
  <si>
    <t>Код источника финансирования дефицита бюджета</t>
  </si>
  <si>
    <r>
      <t xml:space="preserve">           </t>
    </r>
    <r>
      <rPr>
        <b/>
        <sz val="11"/>
        <color theme="1"/>
        <rFont val="Times New Roman"/>
        <family val="1"/>
        <charset val="204"/>
      </rPr>
      <t>1.</t>
    </r>
    <r>
      <rPr>
        <b/>
        <sz val="7"/>
        <color theme="1"/>
        <rFont val="Times New Roman"/>
        <family val="1"/>
        <charset val="204"/>
      </rPr>
      <t xml:space="preserve">       </t>
    </r>
    <r>
      <rPr>
        <b/>
        <sz val="11"/>
        <color theme="1"/>
        <rFont val="Times New Roman"/>
        <family val="1"/>
        <charset val="204"/>
      </rPr>
      <t> </t>
    </r>
  </si>
  <si>
    <t>Источники финансирования дефицита бюджетов – всего</t>
  </si>
  <si>
    <t>000 01  00  00  00  00  0000  000</t>
  </si>
  <si>
    <r>
      <t xml:space="preserve">           </t>
    </r>
    <r>
      <rPr>
        <b/>
        <sz val="11"/>
        <color theme="1"/>
        <rFont val="Times New Roman"/>
        <family val="1"/>
        <charset val="204"/>
      </rPr>
      <t>2.</t>
    </r>
    <r>
      <rPr>
        <b/>
        <sz val="7"/>
        <color theme="1"/>
        <rFont val="Times New Roman"/>
        <family val="1"/>
        <charset val="204"/>
      </rPr>
      <t xml:space="preserve">       </t>
    </r>
    <r>
      <rPr>
        <b/>
        <sz val="11"/>
        <color theme="1"/>
        <rFont val="Times New Roman"/>
        <family val="1"/>
        <charset val="204"/>
      </rPr>
      <t> </t>
    </r>
  </si>
  <si>
    <t>ИСТОЧНИКИ ВНУТРЕННЕГО ФИНАНСИРОВАНИЯ ДЕФИЦИТОВ  БЮДЖЕТОВ</t>
  </si>
  <si>
    <t>919 01  00  00  00  00  0000  000</t>
  </si>
  <si>
    <r>
      <t xml:space="preserve">           </t>
    </r>
    <r>
      <rPr>
        <sz val="11"/>
        <color theme="1"/>
        <rFont val="Times New Roman"/>
        <family val="1"/>
        <charset val="204"/>
      </rPr>
      <t>3.</t>
    </r>
    <r>
      <rPr>
        <sz val="7"/>
        <color theme="1"/>
        <rFont val="Times New Roman"/>
        <family val="1"/>
        <charset val="204"/>
      </rPr>
      <t xml:space="preserve">       </t>
    </r>
    <r>
      <rPr>
        <sz val="11"/>
        <color theme="1"/>
        <rFont val="Times New Roman"/>
        <family val="1"/>
        <charset val="204"/>
      </rPr>
      <t> </t>
    </r>
  </si>
  <si>
    <t>Кредиты кредитных организаций в валюте  Российской Федерации</t>
  </si>
  <si>
    <t>919 01  02  00  00  00  0000  000</t>
  </si>
  <si>
    <r>
      <t xml:space="preserve">           </t>
    </r>
    <r>
      <rPr>
        <sz val="11"/>
        <color theme="1"/>
        <rFont val="Times New Roman"/>
        <family val="1"/>
        <charset val="204"/>
      </rPr>
      <t>4.</t>
    </r>
    <r>
      <rPr>
        <sz val="7"/>
        <color theme="1"/>
        <rFont val="Times New Roman"/>
        <family val="1"/>
        <charset val="204"/>
      </rPr>
      <t xml:space="preserve">       </t>
    </r>
    <r>
      <rPr>
        <sz val="11"/>
        <color theme="1"/>
        <rFont val="Times New Roman"/>
        <family val="1"/>
        <charset val="204"/>
      </rPr>
      <t> </t>
    </r>
  </si>
  <si>
    <t xml:space="preserve">Получение кредитов от кредитных организаций в валюте Российской Федерации  </t>
  </si>
  <si>
    <t>919  01 02  00  00  00 0000  700</t>
  </si>
  <si>
    <r>
      <t xml:space="preserve">           </t>
    </r>
    <r>
      <rPr>
        <sz val="11"/>
        <color theme="1"/>
        <rFont val="Times New Roman"/>
        <family val="1"/>
        <charset val="204"/>
      </rPr>
      <t>5.</t>
    </r>
    <r>
      <rPr>
        <sz val="7"/>
        <color theme="1"/>
        <rFont val="Times New Roman"/>
        <family val="1"/>
        <charset val="204"/>
      </rPr>
      <t xml:space="preserve">       </t>
    </r>
    <r>
      <rPr>
        <sz val="11"/>
        <color theme="1"/>
        <rFont val="Times New Roman"/>
        <family val="1"/>
        <charset val="204"/>
      </rPr>
      <t> </t>
    </r>
  </si>
  <si>
    <t>Получение  кредитов от кредитных организаций бюджетами городских округов  в валюте Российской Федерации</t>
  </si>
  <si>
    <t>919  01  02  00  00 04 0000  710</t>
  </si>
  <si>
    <r>
      <t xml:space="preserve">           </t>
    </r>
    <r>
      <rPr>
        <sz val="11"/>
        <color theme="1"/>
        <rFont val="Times New Roman"/>
        <family val="1"/>
        <charset val="204"/>
      </rPr>
      <t>6.</t>
    </r>
    <r>
      <rPr>
        <sz val="7"/>
        <color theme="1"/>
        <rFont val="Times New Roman"/>
        <family val="1"/>
        <charset val="204"/>
      </rPr>
      <t xml:space="preserve">       </t>
    </r>
    <r>
      <rPr>
        <sz val="11"/>
        <color theme="1"/>
        <rFont val="Times New Roman"/>
        <family val="1"/>
        <charset val="204"/>
      </rPr>
      <t> </t>
    </r>
  </si>
  <si>
    <t>Погашение кредитов, предоставленных кредитными  организациями в валюте Российской Федерации</t>
  </si>
  <si>
    <t>919 01  02  00  00  00  0000  800</t>
  </si>
  <si>
    <r>
      <t xml:space="preserve">           </t>
    </r>
    <r>
      <rPr>
        <sz val="11"/>
        <color theme="1"/>
        <rFont val="Times New Roman"/>
        <family val="1"/>
        <charset val="204"/>
      </rPr>
      <t>7.</t>
    </r>
    <r>
      <rPr>
        <sz val="7"/>
        <color theme="1"/>
        <rFont val="Times New Roman"/>
        <family val="1"/>
        <charset val="204"/>
      </rPr>
      <t xml:space="preserve">       </t>
    </r>
    <r>
      <rPr>
        <sz val="11"/>
        <color theme="1"/>
        <rFont val="Times New Roman"/>
        <family val="1"/>
        <charset val="204"/>
      </rPr>
      <t> </t>
    </r>
  </si>
  <si>
    <t>Погашение бюджетами городских округов кредитов  от кредитных организаций в валюте Российской  Федерации</t>
  </si>
  <si>
    <t>919  01 02  00  00  04  0000  810</t>
  </si>
  <si>
    <r>
      <t xml:space="preserve">           </t>
    </r>
    <r>
      <rPr>
        <sz val="11"/>
        <color theme="1"/>
        <rFont val="Times New Roman"/>
        <family val="1"/>
        <charset val="204"/>
      </rPr>
      <t>8.</t>
    </r>
    <r>
      <rPr>
        <sz val="7"/>
        <color theme="1"/>
        <rFont val="Times New Roman"/>
        <family val="1"/>
        <charset val="204"/>
      </rPr>
      <t xml:space="preserve">       </t>
    </r>
    <r>
      <rPr>
        <sz val="11"/>
        <color theme="1"/>
        <rFont val="Times New Roman"/>
        <family val="1"/>
        <charset val="204"/>
      </rPr>
      <t> </t>
    </r>
  </si>
  <si>
    <t>Бюджетные кредиты от других бюджетов бюджетной  системы Российской Федерации</t>
  </si>
  <si>
    <t>919 01  03  00  00  00  0000  000</t>
  </si>
  <si>
    <r>
      <t xml:space="preserve">           </t>
    </r>
    <r>
      <rPr>
        <sz val="11"/>
        <color theme="1"/>
        <rFont val="Times New Roman"/>
        <family val="1"/>
        <charset val="204"/>
      </rPr>
      <t>9.</t>
    </r>
    <r>
      <rPr>
        <sz val="7"/>
        <color theme="1"/>
        <rFont val="Times New Roman"/>
        <family val="1"/>
        <charset val="204"/>
      </rPr>
      <t xml:space="preserve">       </t>
    </r>
    <r>
      <rPr>
        <sz val="11"/>
        <color theme="1"/>
        <rFont val="Times New Roman"/>
        <family val="1"/>
        <charset val="204"/>
      </rPr>
      <t> </t>
    </r>
  </si>
  <si>
    <t>Получение бюджетных кредитов от других  бюджетов бюджетной системы Российской  Федерации в валюте Российской Федерации</t>
  </si>
  <si>
    <t>919 01  03  00  00  00  0000  700</t>
  </si>
  <si>
    <r>
      <t xml:space="preserve">       </t>
    </r>
    <r>
      <rPr>
        <sz val="11"/>
        <color theme="1"/>
        <rFont val="Times New Roman"/>
        <family val="1"/>
        <charset val="204"/>
      </rPr>
      <t>10.</t>
    </r>
    <r>
      <rPr>
        <sz val="7"/>
        <color theme="1"/>
        <rFont val="Times New Roman"/>
        <family val="1"/>
        <charset val="204"/>
      </rPr>
      <t xml:space="preserve">       </t>
    </r>
    <r>
      <rPr>
        <sz val="11"/>
        <color theme="1"/>
        <rFont val="Times New Roman"/>
        <family val="1"/>
        <charset val="204"/>
      </rPr>
      <t> </t>
    </r>
  </si>
  <si>
    <t>Получение кредитов от других бюджетов  бюджетной системы Российской Федерации  бюджетами городских округов в валюте  Российской Федерации</t>
  </si>
  <si>
    <t>919 01  03  01  00  04  0000  710</t>
  </si>
  <si>
    <r>
      <t xml:space="preserve">       </t>
    </r>
    <r>
      <rPr>
        <sz val="11"/>
        <color theme="1"/>
        <rFont val="Times New Roman"/>
        <family val="1"/>
        <charset val="204"/>
      </rPr>
      <t>11.</t>
    </r>
    <r>
      <rPr>
        <sz val="7"/>
        <color theme="1"/>
        <rFont val="Times New Roman"/>
        <family val="1"/>
        <charset val="204"/>
      </rPr>
      <t xml:space="preserve">       </t>
    </r>
    <r>
      <rPr>
        <sz val="11"/>
        <color theme="1"/>
        <rFont val="Times New Roman"/>
        <family val="1"/>
        <charset val="204"/>
      </rPr>
      <t> </t>
    </r>
  </si>
  <si>
    <t>Погашение бюджетных кредитов, полученных от  других бюджетов бюджетной системы Российской  Федерации в валюте Российской Федерации</t>
  </si>
  <si>
    <t>919 01  03  00  00  00  0000  800</t>
  </si>
  <si>
    <r>
      <t xml:space="preserve">       </t>
    </r>
    <r>
      <rPr>
        <sz val="11"/>
        <color theme="1"/>
        <rFont val="Times New Roman"/>
        <family val="1"/>
        <charset val="204"/>
      </rPr>
      <t>12.</t>
    </r>
    <r>
      <rPr>
        <sz val="7"/>
        <color theme="1"/>
        <rFont val="Times New Roman"/>
        <family val="1"/>
        <charset val="204"/>
      </rPr>
      <t xml:space="preserve">       </t>
    </r>
    <r>
      <rPr>
        <sz val="11"/>
        <color theme="1"/>
        <rFont val="Times New Roman"/>
        <family val="1"/>
        <charset val="204"/>
      </rPr>
      <t> </t>
    </r>
  </si>
  <si>
    <t>Погашение бюджетами городских округов кредитов  от других бюджетов бюджетной системы  Российской Федерации в валюте Российской  Федерации</t>
  </si>
  <si>
    <t>919 01  03  01  00  04  0000  810</t>
  </si>
  <si>
    <r>
      <t xml:space="preserve">       </t>
    </r>
    <r>
      <rPr>
        <sz val="12"/>
        <color theme="1"/>
        <rFont val="Times New Roman"/>
        <family val="1"/>
        <charset val="204"/>
      </rPr>
      <t>13.</t>
    </r>
    <r>
      <rPr>
        <sz val="7"/>
        <color theme="1"/>
        <rFont val="Times New Roman"/>
        <family val="1"/>
        <charset val="204"/>
      </rPr>
      <t xml:space="preserve">       </t>
    </r>
    <r>
      <rPr>
        <sz val="12"/>
        <color theme="1"/>
        <rFont val="Times New Roman"/>
        <family val="1"/>
        <charset val="204"/>
      </rPr>
      <t> </t>
    </r>
  </si>
  <si>
    <t xml:space="preserve">Исполнение государственных  и муниципальных гарантий в валюте Российской Федерации       </t>
  </si>
  <si>
    <t>919 01  06  04  00  00  0000  000</t>
  </si>
  <si>
    <r>
      <t xml:space="preserve">       </t>
    </r>
    <r>
      <rPr>
        <sz val="12"/>
        <color theme="1"/>
        <rFont val="Times New Roman"/>
        <family val="1"/>
        <charset val="204"/>
      </rPr>
      <t>14.</t>
    </r>
    <r>
      <rPr>
        <sz val="7"/>
        <color theme="1"/>
        <rFont val="Times New Roman"/>
        <family val="1"/>
        <charset val="204"/>
      </rPr>
      <t xml:space="preserve">       </t>
    </r>
    <r>
      <rPr>
        <sz val="12"/>
        <color theme="1"/>
        <rFont val="Times New Roman"/>
        <family val="1"/>
        <charset val="204"/>
      </rPr>
      <t> </t>
    </r>
  </si>
  <si>
    <t xml:space="preserve">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   </t>
  </si>
  <si>
    <t>919 01  06  04  01  04  0000  810</t>
  </si>
  <si>
    <r>
      <t xml:space="preserve">       </t>
    </r>
    <r>
      <rPr>
        <sz val="12"/>
        <color theme="1"/>
        <rFont val="Times New Roman"/>
        <family val="1"/>
        <charset val="204"/>
      </rPr>
      <t>15.</t>
    </r>
    <r>
      <rPr>
        <sz val="7"/>
        <color theme="1"/>
        <rFont val="Times New Roman"/>
        <family val="1"/>
        <charset val="204"/>
      </rPr>
      <t xml:space="preserve">       </t>
    </r>
    <r>
      <rPr>
        <sz val="12"/>
        <color theme="1"/>
        <rFont val="Times New Roman"/>
        <family val="1"/>
        <charset val="204"/>
      </rPr>
      <t> </t>
    </r>
  </si>
  <si>
    <t>Возврат бюджетных кредитов, предоставленных внутри страны в валюте Российской Федерации</t>
  </si>
  <si>
    <t>919 01  06  05  00  00  0000  600</t>
  </si>
  <si>
    <r>
      <t xml:space="preserve">       </t>
    </r>
    <r>
      <rPr>
        <sz val="12"/>
        <color theme="1"/>
        <rFont val="Times New Roman"/>
        <family val="1"/>
        <charset val="204"/>
      </rPr>
      <t>16.</t>
    </r>
    <r>
      <rPr>
        <sz val="7"/>
        <color theme="1"/>
        <rFont val="Times New Roman"/>
        <family val="1"/>
        <charset val="204"/>
      </rPr>
      <t xml:space="preserve">       </t>
    </r>
    <r>
      <rPr>
        <sz val="12"/>
        <color theme="1"/>
        <rFont val="Times New Roman"/>
        <family val="1"/>
        <charset val="204"/>
      </rPr>
      <t> </t>
    </r>
  </si>
  <si>
    <t>Возврат бюджетных кредитов, предоставленных юридическим лицам из бюджетов городских округов в валюте Российской Федерации</t>
  </si>
  <si>
    <t>919 01  06  05  01  04  0000  640</t>
  </si>
  <si>
    <r>
      <t xml:space="preserve">       </t>
    </r>
    <r>
      <rPr>
        <sz val="11"/>
        <color theme="1"/>
        <rFont val="Times New Roman"/>
        <family val="1"/>
        <charset val="204"/>
      </rPr>
      <t>17.</t>
    </r>
    <r>
      <rPr>
        <sz val="7"/>
        <color theme="1"/>
        <rFont val="Times New Roman"/>
        <family val="1"/>
        <charset val="204"/>
      </rPr>
      <t xml:space="preserve">       </t>
    </r>
    <r>
      <rPr>
        <sz val="11"/>
        <color theme="1"/>
        <rFont val="Times New Roman"/>
        <family val="1"/>
        <charset val="204"/>
      </rPr>
      <t> </t>
    </r>
  </si>
  <si>
    <t>Изменение остатков средств на счетах по учету  средств бюджета</t>
  </si>
  <si>
    <t>919 01  05  00  00  00  0000  000</t>
  </si>
  <si>
    <t>Объем средств по решению о бюджете на 2016 год  в тысячах рублей</t>
  </si>
  <si>
    <t>Процент исполнения</t>
  </si>
  <si>
    <t>-</t>
  </si>
  <si>
    <t>Бюджетные ассигнования  с учетом внесенных изменений, тыс. руб.</t>
  </si>
  <si>
    <t>% исполнения к  уточненным годовым  назначениям гр.5/гр.4 *100</t>
  </si>
  <si>
    <t xml:space="preserve">901  2  02  02051  04  0000  151 </t>
  </si>
  <si>
    <t>Субсидии бюджетам городских округов на реализацию федеральных целевых программ</t>
  </si>
  <si>
    <t>Субсидии на организацию и осуществление мероприятий по работе с молодежью в 2015 году, предоставление которых предусмотрено государственной программой Свердловской области «Развитие физической культуры, спорта и молодежной политики в Свердловской области до 2020 года"</t>
  </si>
  <si>
    <t>Субсидии на подготовку молодых граждан к военной службе в 2015 году, предоставление которых предусмотрено государственной программой Свердловской области «Развитие физической культуры, спорта и молодежной политики в Свердловской области до 2020 года"</t>
  </si>
  <si>
    <t>000  2  07  04000  04  0000  180</t>
  </si>
  <si>
    <t>Прочие безвозмездные поступления в бюджеты городских округов</t>
  </si>
  <si>
    <t>901  2  07  04050  04  0000  180</t>
  </si>
  <si>
    <t xml:space="preserve">  </t>
  </si>
  <si>
    <t xml:space="preserve">Субсидии на развитие материально-технической базы муниципальных учреждений дополнительного образования детей - детско-юношеских спортивных школ и специализированных детско-юношеских школ олимпийского резерва </t>
  </si>
  <si>
    <t>908  1  13  01994  04  0004  130</t>
  </si>
  <si>
    <t>902  1  14  02042  04  0000  440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</si>
  <si>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</si>
  <si>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017  1  16  25020  01  0000  140</t>
  </si>
  <si>
    <t>Денежные взыскания (штрафы) за нарушение законодательства Российской Федерации об особо охраняемых природных территориях</t>
  </si>
  <si>
    <t>106  1  16  25050  01  6000  140</t>
  </si>
  <si>
    <t>188  1  16  43000  01  6000  140</t>
  </si>
  <si>
    <t>321  1  16  43000  01  6000  140</t>
  </si>
  <si>
    <t>192  1  16  43000  01  6000  140</t>
  </si>
  <si>
    <t>Субсидии на проведение мероприятий по улучшению жилищных условий граждан, проживающих в сельской местности, в том числе молодых семей и молодых специалистов</t>
  </si>
  <si>
    <t>Субсидии на предоставление социальных выплат молодым семьям на приобретение (строительство) жилья</t>
  </si>
  <si>
    <t>901  2  02  02077  04  0000  151</t>
  </si>
  <si>
    <t>Субсидии из областного бюджета местным бюджтам на реализацию проектов капитального строительства муниципального значения по развитию газификации населенных пунктов городского типа</t>
  </si>
  <si>
    <t>906  2  02  02215  04  0000  151</t>
  </si>
  <si>
    <t>Субсидии на предоставление региональных социальных выплат молодым семьям на улучшение жилищных условий</t>
  </si>
  <si>
    <t>Субсидии из областного бюджета местным бюджетам на развитие спортивной инфраструктуры муниципальных общеобразовательных организаций</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</si>
  <si>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</si>
  <si>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908  1  17  01040  04  0000  180</t>
  </si>
  <si>
    <t>919  1  17  01040  04  0000  180</t>
  </si>
  <si>
    <t>901  2  02  02085  04  0000  151</t>
  </si>
  <si>
    <t xml:space="preserve">Субсидии бюджетам городских округов на осуществление мероприятий по обеспечению жильем граждан Российской Федерации, проживающих в сельской местности
</t>
  </si>
  <si>
    <t>Субсидии на капитальный ремонт, приведение в соответсвии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t>
  </si>
  <si>
    <t>Иные межбюджетные трансферты на организацию временного социально-бытового обустройства лиц, вынужденно покинувших территорию Украины и находящихся в пунктах временного размещения на территории Свердловской области</t>
  </si>
  <si>
    <t>906  2  02  04999  04  0000  151</t>
  </si>
  <si>
    <t>Межбюджетные трансферты, из резервного фонда Правительства Свердловской области на приобретение информационных стендов для общеобразовательной школы поселка Цементный</t>
  </si>
  <si>
    <t>Межбюджетные трансферты, из резервного фонда Правительства Свердловской области на приобретение смотровых витрин для общеобразовательной школы поселка Цементный</t>
  </si>
  <si>
    <t>908  2  19  04000  04  0000  151</t>
  </si>
  <si>
    <t>Отклонения от плана +/-</t>
  </si>
  <si>
    <t>160  1  16  08010  01  6000  140</t>
  </si>
  <si>
    <t>Межбюджетные трансферты, из резервного фонда Правительства Свердловской области на приобретение электрического фортепиано для МАДОУ детского сада № 36 "Радуга"</t>
  </si>
  <si>
    <t>498  1  16  41000  01  6000  140</t>
  </si>
  <si>
    <t>Денежные взыскания (штрафы) за нарушение законодательства Российской Федерации об электроэнергетике</t>
  </si>
  <si>
    <t>Субсидии из областного бюджета на реконструкцию стадиона при МКОУ ДОД "ДЮСШ" п. Цементный</t>
  </si>
  <si>
    <t>Субсидии из областного бюджета на реализацию мероприятий по переселению граждан из жилых помещений признанных непригодными для проживания</t>
  </si>
  <si>
    <t>Субсидии из областного бюджета местным бюджетам муниципальных образований, расположенных на территории Свердловской области, предусмотренных государственной программой Свердловской области "Развитие агропромышленного комплекса и потребительского рынка Свердловской области до 2020 года" на проведение кадастровых работ по образованию земельных участков из земель сельскохозяйственного назначения, оформляемых в муниципальную собственность, в 2016 году</t>
  </si>
  <si>
    <t>901  2  02  04081  04  0000  151</t>
  </si>
  <si>
    <t>Межбюджетные трансферты, передаваемые бюджетам городских округов на финансовое обеспечение мероприятий повременному социально-бытовому обустройству лиц, вынужденно покинувших территорию Украины и находящихся в пунктах временного размещения</t>
  </si>
  <si>
    <t>908  2  02  04999  04  0000  151</t>
  </si>
  <si>
    <t>908  2  02  04053  04  0000  151</t>
  </si>
  <si>
    <t>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</si>
  <si>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 xml:space="preserve"> по состоянию на 01.10.2016 года</t>
  </si>
  <si>
    <t>Исполнено    на 01.10.2016г, в тыс. руб.</t>
  </si>
  <si>
    <t>на 01.10.2016г.</t>
  </si>
  <si>
    <t>на  01.10.2016г.</t>
  </si>
  <si>
    <t>Исполнение на 01.10.2016г., в тысячах рублей</t>
  </si>
  <si>
    <r>
      <t xml:space="preserve">    </t>
    </r>
    <r>
      <rPr>
        <vertAlign val="superscript"/>
        <sz val="12"/>
        <color indexed="8"/>
        <rFont val="Times New Roman"/>
        <family val="1"/>
        <charset val="204"/>
      </rPr>
      <t>1*</t>
    </r>
    <r>
      <rPr>
        <sz val="12"/>
        <color indexed="8"/>
        <rFont val="Times New Roman"/>
        <family val="1"/>
        <charset val="204"/>
      </rPr>
      <t xml:space="preserve"> Примечание:  Общая сумма расходов, осуществленных за счет резервного администрации Невьянского городского округа, составила 10144,30 тыс. рублей. Расходы, осуществленные за счет резервного фонда администрации Невьянского городского округа, отражены по соответствующим разделам бюджетной классификации. Процент исполнения расходов, осуществленных за счет резервного администрации Невьянского городского округа, рассчитан с учетом средств резервного фонда, отраженных по другим разделам бюджетной классификации.</t>
    </r>
  </si>
  <si>
    <t>045  1  16  90040  04  0000  140</t>
  </si>
  <si>
    <t>177  1  16  90040  04  7000  140</t>
  </si>
  <si>
    <t>Cубсидии на улучшение жилищных условий граждан, предоставление которых предусмотрено государственной программой Свердловской области «Развитие жилищно - коммунального хозяйства и повышение энергетической эффективности в Свердловской области до 2020 года" (на переселение граждан из жилых помещений, признанных непригодными для проживания)</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</si>
  <si>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</si>
  <si>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906  2  02  02284  04  0000  151</t>
  </si>
  <si>
    <t>Субсидии бюджетам городских округов на реализацию мероприятий по содействию создания в субъектах Российской Федерации новых мест в общеобразовательных организациях</t>
  </si>
  <si>
    <t xml:space="preserve">Cубсидии, предоставление которых предусмотрено государственной программой Свердловской области «Развитие транспорта, дорожного хозяйства, связи и информационных технологий Свердловской области до 2020 года" </t>
  </si>
  <si>
    <t>908  2  02  04025  04  0000  151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</si>
  <si>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</si>
  <si>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Иные межбюджетные трансферты из резервного фонда Правительства Свердловской области на капитальный ремонт тепловых сетей (магистральная сеть от котельной "Романовская") в городе Невьянске и замену тепловой сети и сети горячего водоснабжения от котельной к жилым домам в пос. Вересковый</t>
  </si>
  <si>
    <t>Исполнение бюджета Невьянского городского округа по состоянию на 01.10.2016 г.</t>
  </si>
  <si>
    <t>Сумма фактического поступления на 01.10.2016 г. (в тыс.руб.)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</si>
</sst>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00"/>
    <numFmt numFmtId="166" formatCode="#,##0.0"/>
    <numFmt numFmtId="167" formatCode="0.0%"/>
    <numFmt numFmtId="168" formatCode="0.000"/>
    <numFmt numFmtId="169" formatCode="#,##0.00000"/>
    <numFmt numFmtId="170" formatCode="#,##0.000"/>
  </numFmts>
  <fonts count="44" x14ac:knownFonts="1">
    <font>
      <sz val="11"/>
      <color theme="1"/>
      <name val="Calibri"/>
      <family val="2"/>
      <charset val="204"/>
      <scheme val="minor"/>
    </font>
    <font>
      <sz val="10"/>
      <name val="Arial Cyr"/>
      <charset val="204"/>
    </font>
    <font>
      <sz val="14"/>
      <name val="Arial Cyr"/>
      <charset val="204"/>
    </font>
    <font>
      <sz val="10"/>
      <name val="Times New Roman"/>
      <family val="1"/>
      <charset val="204"/>
    </font>
    <font>
      <b/>
      <sz val="10"/>
      <name val="Times New Roman"/>
      <family val="1"/>
      <charset val="204"/>
    </font>
    <font>
      <sz val="10"/>
      <color theme="1"/>
      <name val="Times New Roman"/>
      <family val="1"/>
      <charset val="204"/>
    </font>
    <font>
      <b/>
      <sz val="10"/>
      <color rgb="FF000000"/>
      <name val="Times New Roman"/>
      <family val="1"/>
      <charset val="204"/>
    </font>
    <font>
      <b/>
      <i/>
      <sz val="10"/>
      <name val="Times New Roman"/>
      <family val="1"/>
      <charset val="204"/>
    </font>
    <font>
      <sz val="10"/>
      <color indexed="12"/>
      <name val="Times New Roman"/>
      <family val="1"/>
      <charset val="204"/>
    </font>
    <font>
      <sz val="10"/>
      <name val="Arial"/>
      <family val="2"/>
      <charset val="204"/>
    </font>
    <font>
      <b/>
      <sz val="10"/>
      <color theme="1"/>
      <name val="Times New Roman"/>
      <family val="1"/>
      <charset val="204"/>
    </font>
    <font>
      <sz val="9"/>
      <name val="Times New Roman"/>
      <family val="1"/>
      <charset val="204"/>
    </font>
    <font>
      <b/>
      <i/>
      <sz val="14"/>
      <name val="Times New Roman"/>
      <family val="1"/>
      <charset val="204"/>
    </font>
    <font>
      <i/>
      <sz val="12"/>
      <name val="Times New Roman"/>
      <family val="1"/>
      <charset val="204"/>
    </font>
    <font>
      <b/>
      <sz val="12"/>
      <name val="Times New Roman"/>
      <family val="1"/>
      <charset val="204"/>
    </font>
    <font>
      <b/>
      <sz val="11"/>
      <name val="Times New Roman"/>
      <family val="1"/>
      <charset val="204"/>
    </font>
    <font>
      <b/>
      <sz val="10"/>
      <name val="Arial Cyr"/>
      <charset val="204"/>
    </font>
    <font>
      <sz val="12"/>
      <name val="Times New Roman"/>
      <family val="1"/>
      <charset val="204"/>
    </font>
    <font>
      <sz val="12"/>
      <name val="Calibri"/>
      <family val="2"/>
      <charset val="204"/>
    </font>
    <font>
      <sz val="9"/>
      <name val="Arial"/>
      <family val="2"/>
      <charset val="204"/>
    </font>
    <font>
      <sz val="9"/>
      <name val="Arial Cyr"/>
      <charset val="204"/>
    </font>
    <font>
      <b/>
      <i/>
      <sz val="12"/>
      <name val="Times New Roman"/>
      <family val="1"/>
      <charset val="204"/>
    </font>
    <font>
      <sz val="11"/>
      <name val="Times New Roman"/>
      <family val="1"/>
      <charset val="204"/>
    </font>
    <font>
      <sz val="10"/>
      <color indexed="8"/>
      <name val="Times New Roman"/>
      <family val="1"/>
      <charset val="204"/>
    </font>
    <font>
      <b/>
      <sz val="12"/>
      <color indexed="8"/>
      <name val="Times New Roman"/>
      <family val="1"/>
      <charset val="204"/>
    </font>
    <font>
      <b/>
      <sz val="11"/>
      <color indexed="8"/>
      <name val="Times New Roman"/>
      <family val="1"/>
      <charset val="204"/>
    </font>
    <font>
      <b/>
      <sz val="14"/>
      <color indexed="8"/>
      <name val="Times New Roman"/>
      <family val="1"/>
      <charset val="204"/>
    </font>
    <font>
      <sz val="12"/>
      <color indexed="8"/>
      <name val="Times New Roman"/>
      <family val="1"/>
      <charset val="204"/>
    </font>
    <font>
      <b/>
      <sz val="10"/>
      <color indexed="8"/>
      <name val="Times New Roman"/>
      <family val="1"/>
      <charset val="204"/>
    </font>
    <font>
      <sz val="11"/>
      <color theme="1"/>
      <name val="Times New Roman"/>
      <family val="1"/>
      <charset val="204"/>
    </font>
    <font>
      <sz val="12"/>
      <color theme="1"/>
      <name val="Times New Roman"/>
      <family val="1"/>
      <charset val="204"/>
    </font>
    <font>
      <b/>
      <sz val="12"/>
      <color theme="1"/>
      <name val="Times New Roman"/>
      <family val="1"/>
      <charset val="204"/>
    </font>
    <font>
      <b/>
      <sz val="11"/>
      <color theme="1"/>
      <name val="Times New Roman"/>
      <family val="1"/>
      <charset val="204"/>
    </font>
    <font>
      <b/>
      <sz val="7"/>
      <color theme="1"/>
      <name val="Times New Roman"/>
      <family val="1"/>
      <charset val="204"/>
    </font>
    <font>
      <b/>
      <sz val="12"/>
      <color rgb="FF000000"/>
      <name val="Times New Roman"/>
      <family val="1"/>
      <charset val="204"/>
    </font>
    <font>
      <sz val="7"/>
      <color theme="1"/>
      <name val="Times New Roman"/>
      <family val="1"/>
      <charset val="204"/>
    </font>
    <font>
      <sz val="12"/>
      <color rgb="FF000000"/>
      <name val="Times New Roman"/>
      <family val="1"/>
      <charset val="204"/>
    </font>
    <font>
      <vertAlign val="superscript"/>
      <sz val="12"/>
      <color indexed="8"/>
      <name val="Times New Roman"/>
      <family val="1"/>
      <charset val="204"/>
    </font>
    <font>
      <b/>
      <i/>
      <sz val="10"/>
      <color theme="1"/>
      <name val="Times New Roman"/>
      <family val="1"/>
      <charset val="204"/>
    </font>
    <font>
      <sz val="11"/>
      <color theme="1"/>
      <name val="Calibri"/>
      <family val="2"/>
      <charset val="204"/>
      <scheme val="minor"/>
    </font>
    <font>
      <sz val="11"/>
      <color rgb="FFFF0000"/>
      <name val="Calibri"/>
      <family val="2"/>
      <charset val="204"/>
      <scheme val="minor"/>
    </font>
    <font>
      <i/>
      <sz val="11"/>
      <color theme="1"/>
      <name val="Calibri"/>
      <family val="2"/>
      <charset val="204"/>
      <scheme val="minor"/>
    </font>
    <font>
      <i/>
      <sz val="10"/>
      <color theme="1"/>
      <name val="Times New Roman"/>
      <family val="1"/>
      <charset val="204"/>
    </font>
    <font>
      <sz val="10"/>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s>
  <cellStyleXfs count="8">
    <xf numFmtId="0" fontId="0"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cellStyleXfs>
  <cellXfs count="212">
    <xf numFmtId="0" fontId="0" fillId="0" borderId="0" xfId="0"/>
    <xf numFmtId="0" fontId="4" fillId="0" borderId="1" xfId="1" applyFont="1" applyBorder="1" applyAlignment="1">
      <alignment horizontal="center" vertical="top"/>
    </xf>
    <xf numFmtId="0" fontId="4" fillId="0" borderId="1" xfId="1" applyFont="1" applyBorder="1" applyAlignment="1">
      <alignment horizontal="center"/>
    </xf>
    <xf numFmtId="0" fontId="4" fillId="0" borderId="1" xfId="3" applyFont="1" applyBorder="1" applyAlignment="1">
      <alignment vertical="top" wrapText="1"/>
    </xf>
    <xf numFmtId="0" fontId="5" fillId="0" borderId="1" xfId="0" applyFont="1" applyBorder="1" applyAlignment="1">
      <alignment vertical="top" wrapText="1"/>
    </xf>
    <xf numFmtId="0" fontId="4" fillId="0" borderId="1" xfId="3" applyNumberFormat="1" applyFont="1" applyBorder="1" applyAlignment="1">
      <alignment horizontal="justify" vertical="top" wrapText="1"/>
    </xf>
    <xf numFmtId="0" fontId="3" fillId="0" borderId="1" xfId="1" applyFont="1" applyBorder="1" applyAlignment="1">
      <alignment horizontal="justify" vertical="top"/>
    </xf>
    <xf numFmtId="0" fontId="4" fillId="0" borderId="1" xfId="3" applyFont="1" applyBorder="1" applyAlignment="1">
      <alignment horizontal="justify"/>
    </xf>
    <xf numFmtId="0" fontId="4" fillId="0" borderId="1" xfId="3" applyFont="1" applyBorder="1" applyAlignment="1">
      <alignment wrapText="1"/>
    </xf>
    <xf numFmtId="0" fontId="0" fillId="0" borderId="0" xfId="0"/>
    <xf numFmtId="0" fontId="3" fillId="0" borderId="1" xfId="3" applyFont="1" applyBorder="1" applyAlignment="1">
      <alignment vertical="top"/>
    </xf>
    <xf numFmtId="0" fontId="4" fillId="0" borderId="1" xfId="3" applyFont="1" applyBorder="1" applyAlignment="1">
      <alignment horizontal="justify" vertical="top"/>
    </xf>
    <xf numFmtId="0" fontId="3" fillId="0" borderId="1" xfId="3" applyFont="1" applyBorder="1" applyAlignment="1">
      <alignment horizontal="justify" vertical="top"/>
    </xf>
    <xf numFmtId="0" fontId="3" fillId="0" borderId="1" xfId="3" applyFont="1" applyBorder="1" applyAlignment="1">
      <alignment horizontal="justify" vertical="top" wrapText="1"/>
    </xf>
    <xf numFmtId="0" fontId="4" fillId="0" borderId="1" xfId="3" applyFont="1" applyBorder="1" applyAlignment="1">
      <alignment horizontal="justify" vertical="top" wrapText="1"/>
    </xf>
    <xf numFmtId="0" fontId="4" fillId="0" borderId="1" xfId="3" applyFont="1" applyBorder="1" applyAlignment="1">
      <alignment vertical="top"/>
    </xf>
    <xf numFmtId="0" fontId="7" fillId="0" borderId="1" xfId="3" applyFont="1" applyBorder="1" applyAlignment="1">
      <alignment horizontal="justify" vertical="top"/>
    </xf>
    <xf numFmtId="0" fontId="3" fillId="0" borderId="1" xfId="0" applyNumberFormat="1" applyFont="1" applyFill="1" applyBorder="1" applyAlignment="1">
      <alignment vertical="top" wrapText="1"/>
    </xf>
    <xf numFmtId="0" fontId="3" fillId="2" borderId="3" xfId="5" applyFont="1" applyFill="1" applyBorder="1" applyAlignment="1">
      <alignment vertical="top" wrapText="1"/>
    </xf>
    <xf numFmtId="0" fontId="3" fillId="0" borderId="1" xfId="3" applyNumberFormat="1" applyFont="1" applyBorder="1" applyAlignment="1">
      <alignment horizontal="justify" vertical="top" wrapText="1"/>
    </xf>
    <xf numFmtId="0" fontId="3" fillId="2" borderId="1" xfId="3" applyFont="1" applyFill="1" applyBorder="1" applyAlignment="1">
      <alignment vertical="top"/>
    </xf>
    <xf numFmtId="0" fontId="3" fillId="2" borderId="1" xfId="3" applyFont="1" applyFill="1" applyBorder="1" applyAlignment="1">
      <alignment horizontal="justify" vertical="top"/>
    </xf>
    <xf numFmtId="0" fontId="3" fillId="2" borderId="3" xfId="3" applyFont="1" applyFill="1" applyBorder="1" applyAlignment="1">
      <alignment horizontal="justify" vertical="top"/>
    </xf>
    <xf numFmtId="0" fontId="3" fillId="2" borderId="1" xfId="4" applyFont="1" applyFill="1" applyBorder="1" applyAlignment="1">
      <alignment vertical="top"/>
    </xf>
    <xf numFmtId="0" fontId="5" fillId="2" borderId="1" xfId="0" applyNumberFormat="1" applyFont="1" applyFill="1" applyBorder="1" applyAlignment="1">
      <alignment horizontal="justify" vertical="top"/>
    </xf>
    <xf numFmtId="0" fontId="4" fillId="2" borderId="1" xfId="3" applyFont="1" applyFill="1" applyBorder="1" applyAlignment="1">
      <alignment vertical="top"/>
    </xf>
    <xf numFmtId="0" fontId="4" fillId="2" borderId="1" xfId="3" applyFont="1" applyFill="1" applyBorder="1" applyAlignment="1">
      <alignment horizontal="justify" vertical="top"/>
    </xf>
    <xf numFmtId="0" fontId="3" fillId="2" borderId="3" xfId="5" applyNumberFormat="1" applyFont="1" applyFill="1" applyBorder="1" applyAlignment="1">
      <alignment vertical="top" wrapText="1"/>
    </xf>
    <xf numFmtId="0" fontId="3" fillId="0" borderId="0" xfId="0" applyFont="1"/>
    <xf numFmtId="0" fontId="16" fillId="0" borderId="0" xfId="0" applyFont="1"/>
    <xf numFmtId="165" fontId="14" fillId="0" borderId="1" xfId="0" applyNumberFormat="1" applyFont="1" applyBorder="1" applyAlignment="1">
      <alignment horizontal="center" vertical="center"/>
    </xf>
    <xf numFmtId="0" fontId="14" fillId="0" borderId="1" xfId="0" applyFont="1" applyBorder="1" applyAlignment="1">
      <alignment vertical="justify"/>
    </xf>
    <xf numFmtId="2" fontId="14" fillId="0" borderId="1" xfId="0" applyNumberFormat="1" applyFont="1" applyFill="1" applyBorder="1"/>
    <xf numFmtId="0" fontId="14" fillId="0" borderId="1" xfId="0" applyFont="1" applyBorder="1"/>
    <xf numFmtId="164" fontId="14" fillId="0" borderId="1" xfId="0" applyNumberFormat="1" applyFont="1" applyFill="1" applyBorder="1"/>
    <xf numFmtId="164" fontId="14" fillId="0" borderId="1" xfId="0" applyNumberFormat="1" applyFont="1" applyBorder="1"/>
    <xf numFmtId="165" fontId="17" fillId="0" borderId="1" xfId="0" applyNumberFormat="1" applyFont="1" applyBorder="1" applyAlignment="1">
      <alignment horizontal="center" wrapText="1"/>
    </xf>
    <xf numFmtId="0" fontId="17" fillId="0" borderId="1" xfId="0" applyFont="1" applyBorder="1" applyAlignment="1">
      <alignment vertical="justify" wrapText="1"/>
    </xf>
    <xf numFmtId="2" fontId="17" fillId="0" borderId="1" xfId="0" applyNumberFormat="1" applyFont="1" applyFill="1" applyBorder="1" applyAlignment="1">
      <alignment wrapText="1"/>
    </xf>
    <xf numFmtId="0" fontId="17" fillId="0" borderId="1" xfId="0" applyFont="1" applyBorder="1" applyAlignment="1">
      <alignment wrapText="1"/>
    </xf>
    <xf numFmtId="164" fontId="17" fillId="0" borderId="1" xfId="0" applyNumberFormat="1" applyFont="1" applyBorder="1"/>
    <xf numFmtId="0" fontId="0" fillId="0" borderId="0" xfId="0" applyAlignment="1">
      <alignment wrapText="1"/>
    </xf>
    <xf numFmtId="165" fontId="17" fillId="0" borderId="1" xfId="0" applyNumberFormat="1" applyFont="1" applyBorder="1" applyAlignment="1">
      <alignment horizontal="center"/>
    </xf>
    <xf numFmtId="2" fontId="17" fillId="0" borderId="1" xfId="0" applyNumberFormat="1" applyFont="1" applyFill="1" applyBorder="1"/>
    <xf numFmtId="0" fontId="17" fillId="0" borderId="1" xfId="0" applyFont="1" applyBorder="1"/>
    <xf numFmtId="0" fontId="14"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0" fillId="0" borderId="0" xfId="0" applyBorder="1"/>
    <xf numFmtId="165" fontId="14" fillId="0" borderId="0" xfId="0" applyNumberFormat="1" applyFont="1" applyBorder="1" applyAlignment="1">
      <alignment horizontal="center" vertical="center"/>
    </xf>
    <xf numFmtId="0" fontId="14" fillId="0" borderId="0" xfId="0" applyFont="1" applyBorder="1" applyAlignment="1">
      <alignment vertical="justify"/>
    </xf>
    <xf numFmtId="164" fontId="14" fillId="0" borderId="0" xfId="0" applyNumberFormat="1" applyFont="1" applyFill="1" applyBorder="1"/>
    <xf numFmtId="0" fontId="14" fillId="0" borderId="0" xfId="0" applyFont="1" applyBorder="1"/>
    <xf numFmtId="164" fontId="14" fillId="0" borderId="0" xfId="0" applyNumberFormat="1" applyFont="1" applyBorder="1"/>
    <xf numFmtId="165" fontId="17" fillId="0" borderId="0" xfId="0" applyNumberFormat="1" applyFont="1" applyBorder="1" applyAlignment="1">
      <alignment horizontal="center" wrapText="1"/>
    </xf>
    <xf numFmtId="0" fontId="17" fillId="0" borderId="0" xfId="0" applyFont="1" applyBorder="1" applyAlignment="1">
      <alignment vertical="justify" wrapText="1"/>
    </xf>
    <xf numFmtId="0" fontId="17" fillId="0" borderId="0" xfId="0" applyFont="1" applyFill="1" applyBorder="1" applyAlignment="1">
      <alignment wrapText="1"/>
    </xf>
    <xf numFmtId="0" fontId="17" fillId="0" borderId="0" xfId="0" applyFont="1" applyBorder="1" applyAlignment="1">
      <alignment wrapText="1"/>
    </xf>
    <xf numFmtId="164" fontId="17" fillId="0" borderId="0" xfId="0" applyNumberFormat="1" applyFont="1" applyBorder="1"/>
    <xf numFmtId="165" fontId="17" fillId="0" borderId="0" xfId="0" applyNumberFormat="1" applyFont="1" applyBorder="1" applyAlignment="1">
      <alignment horizontal="center"/>
    </xf>
    <xf numFmtId="164" fontId="17" fillId="0" borderId="0" xfId="0" applyNumberFormat="1" applyFont="1" applyFill="1" applyBorder="1"/>
    <xf numFmtId="0" fontId="17" fillId="0" borderId="0" xfId="0" applyFont="1" applyBorder="1"/>
    <xf numFmtId="2" fontId="17" fillId="3" borderId="1" xfId="0" applyNumberFormat="1" applyFont="1" applyFill="1" applyBorder="1"/>
    <xf numFmtId="0" fontId="17" fillId="3" borderId="1" xfId="0" applyFont="1" applyFill="1" applyBorder="1"/>
    <xf numFmtId="165" fontId="14" fillId="0" borderId="1" xfId="0" applyNumberFormat="1" applyFont="1" applyBorder="1" applyAlignment="1">
      <alignment horizontal="center" vertical="top"/>
    </xf>
    <xf numFmtId="0" fontId="14" fillId="0" borderId="1" xfId="0" applyFont="1" applyBorder="1" applyAlignment="1">
      <alignment vertical="justify" wrapText="1"/>
    </xf>
    <xf numFmtId="2" fontId="14" fillId="0" borderId="1" xfId="0" applyNumberFormat="1" applyFont="1" applyFill="1" applyBorder="1" applyAlignment="1">
      <alignment vertical="top"/>
    </xf>
    <xf numFmtId="0" fontId="14" fillId="0" borderId="1" xfId="0" applyFont="1" applyBorder="1" applyAlignment="1">
      <alignment vertical="top"/>
    </xf>
    <xf numFmtId="165" fontId="14" fillId="0" borderId="0" xfId="0" applyNumberFormat="1" applyFont="1" applyBorder="1" applyAlignment="1">
      <alignment horizontal="center" vertical="top"/>
    </xf>
    <xf numFmtId="0" fontId="14" fillId="0" borderId="0" xfId="0" applyFont="1" applyBorder="1" applyAlignment="1">
      <alignment vertical="justify" wrapText="1"/>
    </xf>
    <xf numFmtId="0" fontId="14" fillId="0" borderId="0" xfId="0" applyFont="1" applyFill="1" applyBorder="1" applyAlignment="1">
      <alignment vertical="top"/>
    </xf>
    <xf numFmtId="0" fontId="14" fillId="0" borderId="0" xfId="0" applyFont="1" applyBorder="1" applyAlignment="1">
      <alignment vertical="top"/>
    </xf>
    <xf numFmtId="0" fontId="17" fillId="0" borderId="0" xfId="0" applyFont="1" applyFill="1" applyBorder="1"/>
    <xf numFmtId="165" fontId="14" fillId="0" borderId="1" xfId="0" applyNumberFormat="1" applyFont="1" applyBorder="1" applyAlignment="1">
      <alignment horizontal="center"/>
    </xf>
    <xf numFmtId="0" fontId="17" fillId="0" borderId="1" xfId="0" applyFont="1" applyBorder="1" applyAlignment="1">
      <alignment vertical="justify"/>
    </xf>
    <xf numFmtId="165" fontId="14" fillId="0" borderId="0" xfId="0" applyNumberFormat="1" applyFont="1" applyBorder="1" applyAlignment="1">
      <alignment horizontal="center"/>
    </xf>
    <xf numFmtId="0" fontId="14" fillId="0" borderId="0" xfId="0" applyFont="1" applyFill="1" applyBorder="1"/>
    <xf numFmtId="0" fontId="17" fillId="0" borderId="1" xfId="0" applyFont="1" applyFill="1" applyBorder="1" applyAlignment="1">
      <alignment vertical="justify" wrapText="1"/>
    </xf>
    <xf numFmtId="0" fontId="17" fillId="0" borderId="0" xfId="0" applyFont="1" applyBorder="1" applyAlignment="1">
      <alignment vertical="justify"/>
    </xf>
    <xf numFmtId="0" fontId="19" fillId="0" borderId="0" xfId="0" applyFont="1"/>
    <xf numFmtId="0" fontId="17" fillId="0" borderId="0" xfId="0" applyFont="1" applyFill="1" applyBorder="1" applyAlignment="1">
      <alignment vertical="justify" wrapText="1"/>
    </xf>
    <xf numFmtId="0" fontId="19" fillId="0" borderId="0" xfId="0" applyFont="1" applyBorder="1"/>
    <xf numFmtId="165" fontId="17" fillId="0" borderId="1" xfId="0" applyNumberFormat="1" applyFont="1" applyBorder="1" applyAlignment="1">
      <alignment horizontal="center" vertical="center"/>
    </xf>
    <xf numFmtId="165" fontId="17" fillId="0" borderId="1" xfId="0" applyNumberFormat="1" applyFont="1" applyFill="1" applyBorder="1" applyAlignment="1">
      <alignment horizontal="center"/>
    </xf>
    <xf numFmtId="165" fontId="17" fillId="0" borderId="0" xfId="0" applyNumberFormat="1" applyFont="1" applyBorder="1" applyAlignment="1">
      <alignment horizontal="center" vertical="center"/>
    </xf>
    <xf numFmtId="165" fontId="17" fillId="0" borderId="0" xfId="0" applyNumberFormat="1" applyFont="1" applyFill="1" applyBorder="1" applyAlignment="1">
      <alignment horizontal="center"/>
    </xf>
    <xf numFmtId="165" fontId="14" fillId="0" borderId="1" xfId="0" applyNumberFormat="1" applyFont="1" applyFill="1" applyBorder="1" applyAlignment="1">
      <alignment horizontal="center"/>
    </xf>
    <xf numFmtId="0" fontId="14" fillId="0" borderId="1" xfId="0" applyFont="1" applyBorder="1" applyAlignment="1">
      <alignment horizontal="center"/>
    </xf>
    <xf numFmtId="0" fontId="17" fillId="0" borderId="1" xfId="0" applyFont="1" applyBorder="1" applyAlignment="1">
      <alignment horizontal="center"/>
    </xf>
    <xf numFmtId="165" fontId="14" fillId="0" borderId="0" xfId="0" applyNumberFormat="1" applyFont="1" applyFill="1" applyBorder="1" applyAlignment="1">
      <alignment horizontal="center"/>
    </xf>
    <xf numFmtId="0" fontId="20" fillId="0" borderId="0" xfId="0" applyFont="1"/>
    <xf numFmtId="0" fontId="14" fillId="0" borderId="0" xfId="0" applyFont="1" applyBorder="1" applyAlignment="1">
      <alignment horizontal="center"/>
    </xf>
    <xf numFmtId="0" fontId="20" fillId="0" borderId="0" xfId="0" applyFont="1" applyBorder="1"/>
    <xf numFmtId="0" fontId="17" fillId="0" borderId="0" xfId="0" applyFont="1" applyBorder="1" applyAlignment="1">
      <alignment horizontal="center"/>
    </xf>
    <xf numFmtId="0" fontId="17" fillId="0" borderId="1" xfId="0" applyFont="1" applyFill="1" applyBorder="1"/>
    <xf numFmtId="0" fontId="21" fillId="0" borderId="1" xfId="0" applyFont="1" applyFill="1" applyBorder="1" applyAlignment="1">
      <alignment vertical="justify"/>
    </xf>
    <xf numFmtId="0" fontId="14" fillId="0" borderId="1" xfId="0" applyFont="1" applyFill="1" applyBorder="1"/>
    <xf numFmtId="0" fontId="3" fillId="0" borderId="0" xfId="0" applyFont="1" applyFill="1"/>
    <xf numFmtId="0" fontId="0" fillId="0" borderId="0" xfId="0" applyFill="1"/>
    <xf numFmtId="0" fontId="3" fillId="0" borderId="0" xfId="0" applyFont="1" applyBorder="1"/>
    <xf numFmtId="0" fontId="14" fillId="0" borderId="0" xfId="0" applyFont="1" applyFill="1" applyBorder="1" applyAlignment="1"/>
    <xf numFmtId="0" fontId="22" fillId="0" borderId="0" xfId="1" applyNumberFormat="1" applyFont="1" applyFill="1" applyBorder="1" applyAlignment="1">
      <alignment vertical="top" wrapText="1"/>
    </xf>
    <xf numFmtId="0" fontId="25" fillId="0" borderId="1" xfId="0" applyFont="1" applyFill="1" applyBorder="1" applyAlignment="1">
      <alignment horizontal="center" vertical="top" wrapText="1"/>
    </xf>
    <xf numFmtId="3" fontId="25" fillId="0" borderId="1" xfId="0" applyNumberFormat="1" applyFont="1" applyBorder="1" applyAlignment="1">
      <alignment horizontal="center" vertical="top" wrapText="1"/>
    </xf>
    <xf numFmtId="0" fontId="23" fillId="0" borderId="1" xfId="0" applyFont="1" applyFill="1" applyBorder="1" applyAlignment="1">
      <alignment horizontal="left" vertical="top" wrapText="1"/>
    </xf>
    <xf numFmtId="0" fontId="27" fillId="0" borderId="1" xfId="0" applyFont="1" applyFill="1" applyBorder="1" applyAlignment="1">
      <alignment horizontal="left" vertical="top" wrapText="1"/>
    </xf>
    <xf numFmtId="166" fontId="17" fillId="0" borderId="1" xfId="0" applyNumberFormat="1" applyFont="1" applyFill="1" applyBorder="1" applyAlignment="1">
      <alignment horizontal="right"/>
    </xf>
    <xf numFmtId="0" fontId="28" fillId="0" borderId="1" xfId="0" applyFont="1" applyFill="1" applyBorder="1" applyAlignment="1">
      <alignment horizontal="center" vertical="top" wrapText="1"/>
    </xf>
    <xf numFmtId="3" fontId="28" fillId="0" borderId="1" xfId="0" applyNumberFormat="1" applyFont="1" applyBorder="1" applyAlignment="1">
      <alignment horizontal="center" vertical="top" wrapText="1"/>
    </xf>
    <xf numFmtId="0" fontId="31" fillId="0" borderId="0" xfId="0" applyFont="1" applyAlignment="1">
      <alignment wrapText="1"/>
    </xf>
    <xf numFmtId="0" fontId="5" fillId="0" borderId="1" xfId="0" applyFont="1" applyFill="1" applyBorder="1" applyAlignment="1">
      <alignment horizontal="center" vertical="top" wrapText="1"/>
    </xf>
    <xf numFmtId="0" fontId="0" fillId="0" borderId="1" xfId="0" applyBorder="1"/>
    <xf numFmtId="0" fontId="5" fillId="0" borderId="1" xfId="0" applyFont="1" applyBorder="1" applyAlignment="1">
      <alignment horizontal="center" vertical="top" wrapText="1"/>
    </xf>
    <xf numFmtId="0" fontId="32" fillId="0" borderId="1" xfId="0" applyFont="1" applyBorder="1" applyAlignment="1">
      <alignment horizontal="center" vertical="top" wrapText="1"/>
    </xf>
    <xf numFmtId="0" fontId="32" fillId="0" borderId="1" xfId="0" applyFont="1" applyBorder="1" applyAlignment="1">
      <alignment horizontal="center" wrapText="1"/>
    </xf>
    <xf numFmtId="0" fontId="33" fillId="0" borderId="1" xfId="0" applyFont="1" applyBorder="1" applyAlignment="1">
      <alignment horizontal="left" vertical="top" wrapText="1" indent="2"/>
    </xf>
    <xf numFmtId="0" fontId="31" fillId="0" borderId="1" xfId="0" applyFont="1" applyBorder="1" applyAlignment="1">
      <alignment wrapText="1"/>
    </xf>
    <xf numFmtId="0" fontId="31" fillId="0" borderId="1" xfId="0" applyFont="1" applyBorder="1" applyAlignment="1">
      <alignment horizontal="center" vertical="top"/>
    </xf>
    <xf numFmtId="0" fontId="35" fillId="0" borderId="1" xfId="0" applyFont="1" applyBorder="1" applyAlignment="1">
      <alignment horizontal="left" vertical="top" wrapText="1" indent="2"/>
    </xf>
    <xf numFmtId="0" fontId="30" fillId="0" borderId="1" xfId="0" applyFont="1" applyBorder="1" applyAlignment="1">
      <alignment wrapText="1"/>
    </xf>
    <xf numFmtId="0" fontId="30" fillId="0" borderId="1" xfId="0" applyFont="1" applyBorder="1" applyAlignment="1">
      <alignment horizontal="center" vertical="top"/>
    </xf>
    <xf numFmtId="0" fontId="30" fillId="0" borderId="1" xfId="0" applyFont="1" applyBorder="1" applyAlignment="1">
      <alignment vertical="top"/>
    </xf>
    <xf numFmtId="0" fontId="30" fillId="0" borderId="1" xfId="0" applyFont="1" applyBorder="1" applyAlignment="1">
      <alignment vertical="top" wrapText="1"/>
    </xf>
    <xf numFmtId="2" fontId="34" fillId="0" borderId="1" xfId="0" applyNumberFormat="1" applyFont="1" applyBorder="1" applyAlignment="1">
      <alignment horizontal="right" vertical="top" wrapText="1"/>
    </xf>
    <xf numFmtId="2" fontId="30" fillId="0" borderId="1" xfId="0" applyNumberFormat="1" applyFont="1" applyBorder="1" applyAlignment="1">
      <alignment horizontal="right" vertical="top" wrapText="1"/>
    </xf>
    <xf numFmtId="2" fontId="36" fillId="0" borderId="1" xfId="0" applyNumberFormat="1" applyFont="1" applyBorder="1" applyAlignment="1">
      <alignment horizontal="right" vertical="top" wrapText="1"/>
    </xf>
    <xf numFmtId="2" fontId="30" fillId="0" borderId="1" xfId="0" applyNumberFormat="1" applyFont="1" applyBorder="1" applyAlignment="1">
      <alignment vertical="top"/>
    </xf>
    <xf numFmtId="167" fontId="30" fillId="0" borderId="2" xfId="0" applyNumberFormat="1" applyFont="1" applyBorder="1" applyAlignment="1">
      <alignment horizontal="center" vertical="top"/>
    </xf>
    <xf numFmtId="2" fontId="30" fillId="0" borderId="2" xfId="0" applyNumberFormat="1" applyFont="1" applyBorder="1" applyAlignment="1">
      <alignment horizontal="right" vertical="top"/>
    </xf>
    <xf numFmtId="167" fontId="30" fillId="0" borderId="1" xfId="0" applyNumberFormat="1" applyFont="1" applyBorder="1" applyAlignment="1">
      <alignment horizontal="center" vertical="top"/>
    </xf>
    <xf numFmtId="0" fontId="14" fillId="0" borderId="1" xfId="0" applyFont="1" applyBorder="1" applyAlignment="1">
      <alignment horizontal="center" vertical="top" wrapText="1"/>
    </xf>
    <xf numFmtId="0" fontId="14" fillId="0" borderId="1" xfId="0" applyFont="1" applyFill="1" applyBorder="1" applyAlignment="1">
      <alignment horizontal="center" vertical="top" wrapText="1"/>
    </xf>
    <xf numFmtId="0" fontId="15" fillId="0" borderId="1" xfId="0" applyFont="1" applyBorder="1" applyAlignment="1">
      <alignment horizontal="center" vertical="top" wrapText="1"/>
    </xf>
    <xf numFmtId="164" fontId="14" fillId="0" borderId="1" xfId="0" applyNumberFormat="1" applyFont="1" applyBorder="1" applyAlignment="1">
      <alignment vertical="top"/>
    </xf>
    <xf numFmtId="0" fontId="11" fillId="0" borderId="1" xfId="1" applyFont="1" applyBorder="1" applyAlignment="1">
      <alignment vertical="top" wrapText="1"/>
    </xf>
    <xf numFmtId="0" fontId="11" fillId="0" borderId="1" xfId="1" applyFont="1" applyBorder="1" applyAlignment="1">
      <alignment vertical="top"/>
    </xf>
    <xf numFmtId="0" fontId="11" fillId="0" borderId="1" xfId="1" applyFont="1" applyFill="1" applyBorder="1" applyAlignment="1">
      <alignment vertical="top" wrapText="1"/>
    </xf>
    <xf numFmtId="2" fontId="10" fillId="2" borderId="1" xfId="3" applyNumberFormat="1" applyFont="1" applyFill="1" applyBorder="1" applyAlignment="1">
      <alignment horizontal="center"/>
    </xf>
    <xf numFmtId="4" fontId="10" fillId="2" borderId="1" xfId="3" applyNumberFormat="1" applyFont="1" applyFill="1" applyBorder="1" applyAlignment="1">
      <alignment horizontal="center"/>
    </xf>
    <xf numFmtId="2" fontId="10" fillId="0" borderId="1" xfId="0" applyNumberFormat="1" applyFont="1" applyBorder="1" applyAlignment="1">
      <alignment horizontal="center"/>
    </xf>
    <xf numFmtId="2" fontId="5" fillId="2" borderId="1" xfId="3" applyNumberFormat="1" applyFont="1" applyFill="1" applyBorder="1" applyAlignment="1">
      <alignment horizontal="center"/>
    </xf>
    <xf numFmtId="4" fontId="5" fillId="2" borderId="1" xfId="0" applyNumberFormat="1" applyFont="1" applyFill="1" applyBorder="1" applyAlignment="1">
      <alignment horizontal="center" shrinkToFit="1"/>
    </xf>
    <xf numFmtId="2" fontId="3" fillId="0" borderId="1" xfId="3" applyNumberFormat="1" applyFont="1" applyBorder="1" applyAlignment="1">
      <alignment horizontal="center"/>
    </xf>
    <xf numFmtId="2" fontId="5" fillId="0" borderId="1" xfId="0" applyNumberFormat="1" applyFont="1" applyBorder="1" applyAlignment="1">
      <alignment horizontal="center"/>
    </xf>
    <xf numFmtId="2" fontId="10" fillId="2" borderId="1" xfId="3" applyNumberFormat="1" applyFont="1" applyFill="1" applyBorder="1" applyAlignment="1">
      <alignment horizontal="center" wrapText="1"/>
    </xf>
    <xf numFmtId="4" fontId="10" fillId="2" borderId="1" xfId="3" applyNumberFormat="1" applyFont="1" applyFill="1" applyBorder="1" applyAlignment="1">
      <alignment horizontal="center" wrapText="1"/>
    </xf>
    <xf numFmtId="4" fontId="5" fillId="2" borderId="1" xfId="0" applyNumberFormat="1" applyFont="1" applyFill="1" applyBorder="1" applyAlignment="1">
      <alignment horizontal="center"/>
    </xf>
    <xf numFmtId="0" fontId="4" fillId="0" borderId="1" xfId="3" applyFont="1" applyBorder="1" applyAlignment="1">
      <alignment horizontal="justify" wrapText="1"/>
    </xf>
    <xf numFmtId="0" fontId="6" fillId="0" borderId="1" xfId="0" applyFont="1" applyBorder="1" applyAlignment="1">
      <alignment wrapText="1"/>
    </xf>
    <xf numFmtId="2" fontId="10" fillId="2" borderId="1" xfId="0" applyNumberFormat="1" applyFont="1" applyFill="1" applyBorder="1" applyAlignment="1">
      <alignment horizontal="center"/>
    </xf>
    <xf numFmtId="4" fontId="10" fillId="2" borderId="1" xfId="0" applyNumberFormat="1" applyFont="1" applyFill="1" applyBorder="1" applyAlignment="1">
      <alignment horizontal="center"/>
    </xf>
    <xf numFmtId="0" fontId="3" fillId="2" borderId="1" xfId="0" applyNumberFormat="1" applyFont="1" applyFill="1" applyBorder="1" applyAlignment="1">
      <alignment vertical="center" wrapText="1"/>
    </xf>
    <xf numFmtId="0" fontId="6" fillId="0" borderId="0" xfId="0" applyFont="1" applyAlignment="1">
      <alignment wrapText="1"/>
    </xf>
    <xf numFmtId="0" fontId="5" fillId="2" borderId="1" xfId="0" applyFont="1" applyFill="1" applyBorder="1" applyAlignment="1">
      <alignment horizontal="center"/>
    </xf>
    <xf numFmtId="4" fontId="5" fillId="2" borderId="1" xfId="3" applyNumberFormat="1" applyFont="1" applyFill="1" applyBorder="1" applyAlignment="1">
      <alignment horizontal="center"/>
    </xf>
    <xf numFmtId="49" fontId="3" fillId="2" borderId="1" xfId="0" applyNumberFormat="1" applyFont="1" applyFill="1" applyBorder="1" applyAlignment="1">
      <alignment vertical="center" wrapText="1"/>
    </xf>
    <xf numFmtId="0" fontId="3" fillId="0" borderId="1" xfId="0" applyNumberFormat="1" applyFont="1" applyFill="1" applyBorder="1" applyAlignment="1">
      <alignment vertical="center" wrapText="1"/>
    </xf>
    <xf numFmtId="0" fontId="4" fillId="0" borderId="2" xfId="3" applyFont="1" applyBorder="1" applyAlignment="1">
      <alignment horizontal="justify"/>
    </xf>
    <xf numFmtId="0" fontId="4" fillId="0" borderId="2" xfId="3" applyFont="1" applyBorder="1" applyAlignment="1">
      <alignment horizontal="justify" wrapText="1"/>
    </xf>
    <xf numFmtId="2" fontId="10" fillId="2" borderId="2" xfId="3" applyNumberFormat="1" applyFont="1" applyFill="1" applyBorder="1" applyAlignment="1">
      <alignment horizontal="center" wrapText="1"/>
    </xf>
    <xf numFmtId="2" fontId="5" fillId="2" borderId="1" xfId="3" applyNumberFormat="1" applyFont="1" applyFill="1" applyBorder="1" applyAlignment="1">
      <alignment horizontal="center" wrapText="1"/>
    </xf>
    <xf numFmtId="0" fontId="3" fillId="2" borderId="3" xfId="6" applyFont="1" applyFill="1" applyBorder="1" applyAlignment="1">
      <alignment horizontal="justify" vertical="top" wrapText="1"/>
    </xf>
    <xf numFmtId="0" fontId="3" fillId="2" borderId="3" xfId="7" applyFont="1" applyFill="1" applyBorder="1" applyAlignment="1">
      <alignment horizontal="justify" vertical="top"/>
    </xf>
    <xf numFmtId="2" fontId="38" fillId="2" borderId="1" xfId="3" applyNumberFormat="1" applyFont="1" applyFill="1" applyBorder="1" applyAlignment="1">
      <alignment horizontal="center" wrapText="1"/>
    </xf>
    <xf numFmtId="164" fontId="5" fillId="2" borderId="1" xfId="3" applyNumberFormat="1" applyFont="1" applyFill="1" applyBorder="1" applyAlignment="1">
      <alignment horizontal="center" wrapText="1"/>
    </xf>
    <xf numFmtId="2" fontId="30" fillId="0" borderId="1" xfId="0" applyNumberFormat="1" applyFont="1" applyFill="1" applyBorder="1" applyAlignment="1">
      <alignment vertical="top"/>
    </xf>
    <xf numFmtId="0" fontId="41" fillId="0" borderId="0" xfId="0" applyFont="1"/>
    <xf numFmtId="0" fontId="40" fillId="0" borderId="0" xfId="0" applyFont="1"/>
    <xf numFmtId="164" fontId="40" fillId="0" borderId="0" xfId="0" applyNumberFormat="1" applyFont="1"/>
    <xf numFmtId="2" fontId="5" fillId="2" borderId="1" xfId="0" applyNumberFormat="1" applyFont="1" applyFill="1" applyBorder="1" applyAlignment="1">
      <alignment horizontal="center"/>
    </xf>
    <xf numFmtId="0" fontId="39" fillId="2" borderId="0" xfId="0" applyFont="1" applyFill="1"/>
    <xf numFmtId="4" fontId="4" fillId="0" borderId="1" xfId="3" applyNumberFormat="1" applyFont="1" applyBorder="1" applyAlignment="1">
      <alignment horizontal="center"/>
    </xf>
    <xf numFmtId="0" fontId="7" fillId="2" borderId="1" xfId="3" applyFont="1" applyFill="1" applyBorder="1" applyAlignment="1">
      <alignment vertical="top"/>
    </xf>
    <xf numFmtId="0" fontId="7" fillId="2" borderId="3" xfId="3" applyFont="1" applyFill="1" applyBorder="1" applyAlignment="1">
      <alignment horizontal="justify" vertical="top"/>
    </xf>
    <xf numFmtId="2" fontId="38" fillId="2" borderId="1" xfId="3" applyNumberFormat="1" applyFont="1" applyFill="1" applyBorder="1" applyAlignment="1">
      <alignment horizontal="center"/>
    </xf>
    <xf numFmtId="0" fontId="3" fillId="2" borderId="1" xfId="3" applyFont="1" applyFill="1" applyBorder="1" applyAlignment="1">
      <alignment vertical="top" wrapText="1"/>
    </xf>
    <xf numFmtId="168" fontId="5" fillId="2" borderId="1" xfId="3" applyNumberFormat="1" applyFont="1" applyFill="1" applyBorder="1" applyAlignment="1">
      <alignment horizontal="center"/>
    </xf>
    <xf numFmtId="0" fontId="3" fillId="0" borderId="3" xfId="3" applyFont="1" applyBorder="1" applyAlignment="1">
      <alignment horizontal="justify" vertical="top"/>
    </xf>
    <xf numFmtId="168" fontId="5" fillId="2" borderId="1" xfId="3" applyNumberFormat="1" applyFont="1" applyFill="1" applyBorder="1" applyAlignment="1">
      <alignment horizontal="center" wrapText="1"/>
    </xf>
    <xf numFmtId="2" fontId="5" fillId="2" borderId="2" xfId="3" applyNumberFormat="1" applyFont="1" applyFill="1" applyBorder="1" applyAlignment="1">
      <alignment horizontal="center"/>
    </xf>
    <xf numFmtId="0" fontId="3" fillId="0" borderId="1" xfId="4" applyFont="1" applyBorder="1" applyAlignment="1">
      <alignment vertical="top"/>
    </xf>
    <xf numFmtId="0" fontId="5" fillId="0" borderId="1" xfId="0" applyFont="1" applyBorder="1" applyAlignment="1">
      <alignment horizontal="justify" vertical="top" wrapText="1"/>
    </xf>
    <xf numFmtId="2" fontId="3" fillId="0" borderId="1" xfId="3" applyNumberFormat="1" applyFont="1" applyBorder="1" applyAlignment="1">
      <alignment horizontal="center" wrapText="1"/>
    </xf>
    <xf numFmtId="166" fontId="22" fillId="0" borderId="1" xfId="0" applyNumberFormat="1" applyFont="1" applyFill="1" applyBorder="1" applyAlignment="1">
      <alignment horizontal="right"/>
    </xf>
    <xf numFmtId="169" fontId="11" fillId="0" borderId="1" xfId="1" applyNumberFormat="1" applyFont="1" applyFill="1" applyBorder="1" applyAlignment="1">
      <alignment vertical="top" wrapText="1"/>
    </xf>
    <xf numFmtId="0" fontId="3" fillId="0" borderId="1" xfId="1" applyFont="1" applyFill="1" applyBorder="1" applyAlignment="1">
      <alignment vertical="top" wrapText="1"/>
    </xf>
    <xf numFmtId="0" fontId="4" fillId="0" borderId="1" xfId="1" applyFont="1" applyBorder="1" applyAlignment="1">
      <alignment horizontal="center" vertical="top" wrapText="1"/>
    </xf>
    <xf numFmtId="0" fontId="4" fillId="0" borderId="1" xfId="1" applyNumberFormat="1" applyFont="1" applyBorder="1" applyAlignment="1">
      <alignment horizontal="center"/>
    </xf>
    <xf numFmtId="0" fontId="0" fillId="0" borderId="1" xfId="0" applyBorder="1" applyAlignment="1">
      <alignment horizontal="center"/>
    </xf>
    <xf numFmtId="2" fontId="10" fillId="0" borderId="1" xfId="0" applyNumberFormat="1" applyFont="1" applyBorder="1"/>
    <xf numFmtId="2" fontId="5" fillId="0" borderId="1" xfId="0" applyNumberFormat="1" applyFont="1" applyBorder="1"/>
    <xf numFmtId="0" fontId="4" fillId="0" borderId="1" xfId="0" applyNumberFormat="1" applyFont="1" applyFill="1" applyBorder="1" applyAlignment="1">
      <alignment vertical="top" wrapText="1"/>
    </xf>
    <xf numFmtId="2" fontId="4" fillId="2" borderId="1" xfId="3" applyNumberFormat="1" applyFont="1" applyFill="1" applyBorder="1" applyAlignment="1">
      <alignment horizontal="center"/>
    </xf>
    <xf numFmtId="2" fontId="3" fillId="2" borderId="1" xfId="3" applyNumberFormat="1" applyFont="1" applyFill="1" applyBorder="1" applyAlignment="1">
      <alignment horizontal="center"/>
    </xf>
    <xf numFmtId="0" fontId="3" fillId="2" borderId="1" xfId="3" applyFont="1" applyFill="1" applyBorder="1" applyAlignment="1">
      <alignment horizontal="justify" vertical="top" wrapText="1"/>
    </xf>
    <xf numFmtId="2" fontId="42" fillId="0" borderId="1" xfId="0" applyNumberFormat="1" applyFont="1" applyBorder="1"/>
    <xf numFmtId="2" fontId="4" fillId="2" borderId="1" xfId="3" applyNumberFormat="1" applyFont="1" applyFill="1" applyBorder="1" applyAlignment="1">
      <alignment horizontal="center" wrapText="1"/>
    </xf>
    <xf numFmtId="4" fontId="5" fillId="2" borderId="1" xfId="3" applyNumberFormat="1" applyFont="1" applyFill="1" applyBorder="1" applyAlignment="1">
      <alignment horizontal="center" wrapText="1"/>
    </xf>
    <xf numFmtId="2" fontId="3" fillId="2" borderId="1" xfId="3" applyNumberFormat="1" applyFont="1" applyFill="1" applyBorder="1" applyAlignment="1">
      <alignment horizontal="center" wrapText="1"/>
    </xf>
    <xf numFmtId="170" fontId="3" fillId="2" borderId="1" xfId="3" applyNumberFormat="1" applyFont="1" applyFill="1" applyBorder="1" applyAlignment="1">
      <alignment horizontal="center"/>
    </xf>
    <xf numFmtId="0" fontId="5" fillId="0" borderId="0" xfId="0" applyFont="1" applyAlignment="1">
      <alignment horizontal="justify" vertical="top"/>
    </xf>
    <xf numFmtId="4" fontId="3" fillId="2" borderId="1" xfId="3" applyNumberFormat="1" applyFont="1" applyFill="1" applyBorder="1" applyAlignment="1">
      <alignment horizontal="center"/>
    </xf>
    <xf numFmtId="4" fontId="43" fillId="2" borderId="1" xfId="0" applyNumberFormat="1" applyFont="1" applyFill="1" applyBorder="1" applyAlignment="1">
      <alignment horizontal="center"/>
    </xf>
    <xf numFmtId="4" fontId="43" fillId="2" borderId="1" xfId="3" applyNumberFormat="1" applyFont="1" applyFill="1" applyBorder="1" applyAlignment="1">
      <alignment horizontal="center" wrapText="1"/>
    </xf>
    <xf numFmtId="0" fontId="2" fillId="0" borderId="4" xfId="1" applyFont="1" applyBorder="1" applyAlignment="1">
      <alignment horizontal="center" vertical="top" wrapText="1"/>
    </xf>
    <xf numFmtId="0" fontId="12" fillId="0" borderId="0" xfId="0" applyFont="1" applyAlignment="1">
      <alignment horizontal="center"/>
    </xf>
    <xf numFmtId="0" fontId="13" fillId="0" borderId="0" xfId="0" applyFont="1" applyBorder="1" applyAlignment="1">
      <alignment horizontal="center"/>
    </xf>
    <xf numFmtId="0" fontId="17" fillId="0" borderId="0" xfId="1" applyNumberFormat="1" applyFont="1" applyFill="1" applyBorder="1" applyAlignment="1">
      <alignment horizontal="left" vertical="top" wrapText="1"/>
    </xf>
    <xf numFmtId="0" fontId="31" fillId="0" borderId="0" xfId="0" applyFont="1" applyAlignment="1">
      <alignment horizontal="center" wrapText="1"/>
    </xf>
    <xf numFmtId="0" fontId="31" fillId="0" borderId="0" xfId="0" applyFont="1" applyAlignment="1">
      <alignment horizontal="center"/>
    </xf>
    <xf numFmtId="0" fontId="24" fillId="0" borderId="0" xfId="0" applyFont="1" applyFill="1" applyBorder="1" applyAlignment="1">
      <alignment horizontal="center" vertical="top" wrapText="1"/>
    </xf>
    <xf numFmtId="0" fontId="24" fillId="0" borderId="4" xfId="0" applyFont="1" applyFill="1" applyBorder="1" applyAlignment="1">
      <alignment horizontal="center" vertical="top" wrapText="1"/>
    </xf>
    <xf numFmtId="0" fontId="26" fillId="0" borderId="0" xfId="0" applyFont="1" applyFill="1" applyBorder="1" applyAlignment="1">
      <alignment horizontal="center" vertical="top" wrapText="1"/>
    </xf>
  </cellXfs>
  <cellStyles count="8">
    <cellStyle name="Обычный" xfId="0" builtinId="0"/>
    <cellStyle name="Обычный 2" xfId="1"/>
    <cellStyle name="Обычный 2 2" xfId="3"/>
    <cellStyle name="Обычный 2 2 2" xfId="4"/>
    <cellStyle name="Обычный 2 2 3" xfId="6"/>
    <cellStyle name="Обычный 2 2 5" xfId="7"/>
    <cellStyle name="Обычный 2 3" xfId="2"/>
    <cellStyle name="Обычный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4"/>
  <sheetViews>
    <sheetView tabSelected="1" workbookViewId="0">
      <selection activeCell="H3" sqref="H3"/>
    </sheetView>
  </sheetViews>
  <sheetFormatPr defaultRowHeight="15" x14ac:dyDescent="0.25"/>
  <cols>
    <col min="1" max="1" width="26.5703125" style="9" customWidth="1"/>
    <col min="2" max="2" width="53.28515625" style="9" customWidth="1"/>
    <col min="3" max="3" width="11.140625" style="169" customWidth="1"/>
    <col min="4" max="4" width="13.5703125" style="169" bestFit="1" customWidth="1"/>
    <col min="5" max="5" width="10.42578125" style="9" customWidth="1"/>
    <col min="6" max="6" width="12" style="9" customWidth="1"/>
    <col min="7" max="16384" width="9.140625" style="9"/>
  </cols>
  <sheetData>
    <row r="1" spans="1:6" ht="18" customHeight="1" x14ac:dyDescent="0.25">
      <c r="A1" s="203" t="s">
        <v>456</v>
      </c>
      <c r="B1" s="203"/>
      <c r="C1" s="203"/>
      <c r="D1" s="203"/>
      <c r="E1" s="203"/>
      <c r="F1" s="203"/>
    </row>
    <row r="2" spans="1:6" ht="60" x14ac:dyDescent="0.25">
      <c r="A2" s="133" t="s">
        <v>0</v>
      </c>
      <c r="B2" s="134" t="s">
        <v>1</v>
      </c>
      <c r="C2" s="133" t="s">
        <v>258</v>
      </c>
      <c r="D2" s="183" t="s">
        <v>457</v>
      </c>
      <c r="E2" s="135" t="s">
        <v>2</v>
      </c>
      <c r="F2" s="184" t="s">
        <v>427</v>
      </c>
    </row>
    <row r="3" spans="1:6" x14ac:dyDescent="0.25">
      <c r="A3" s="1">
        <v>1</v>
      </c>
      <c r="B3" s="1">
        <v>2</v>
      </c>
      <c r="C3" s="185">
        <v>3</v>
      </c>
      <c r="D3" s="186">
        <v>5</v>
      </c>
      <c r="E3" s="2">
        <v>7</v>
      </c>
      <c r="F3" s="187">
        <v>8</v>
      </c>
    </row>
    <row r="4" spans="1:6" ht="16.5" customHeight="1" x14ac:dyDescent="0.25">
      <c r="A4" s="11" t="s">
        <v>3</v>
      </c>
      <c r="B4" s="3" t="s">
        <v>4</v>
      </c>
      <c r="C4" s="136">
        <f>SUM(C5+C11+C17+C30+C36+C39+C41+C51+C57+C67+C77+C118)</f>
        <v>526031.9</v>
      </c>
      <c r="D4" s="137">
        <f>SUM(D5+D11+D17+D30+D36+D39+D41+D51+D57+D67+D77+D118)</f>
        <v>411786.31499999994</v>
      </c>
      <c r="E4" s="191">
        <f>SUM(D4*100/C4)</f>
        <v>78.281624175263872</v>
      </c>
      <c r="F4" s="188">
        <f>SUM(D4-C4)</f>
        <v>-114245.58500000008</v>
      </c>
    </row>
    <row r="5" spans="1:6" ht="18.75" customHeight="1" x14ac:dyDescent="0.25">
      <c r="A5" s="7" t="s">
        <v>5</v>
      </c>
      <c r="B5" s="8" t="s">
        <v>6</v>
      </c>
      <c r="C5" s="136">
        <f>SUM(C6)</f>
        <v>396148</v>
      </c>
      <c r="D5" s="137">
        <f>SUM(D6)</f>
        <v>312359.60000000003</v>
      </c>
      <c r="E5" s="191">
        <f>SUM(D5*100/C5)</f>
        <v>78.849217969041888</v>
      </c>
      <c r="F5" s="188">
        <f t="shared" ref="F5:F65" si="0">SUM(D5-C5)</f>
        <v>-83788.399999999965</v>
      </c>
    </row>
    <row r="6" spans="1:6" ht="20.25" customHeight="1" x14ac:dyDescent="0.25">
      <c r="A6" s="7" t="s">
        <v>7</v>
      </c>
      <c r="B6" s="8" t="s">
        <v>8</v>
      </c>
      <c r="C6" s="136">
        <f>SUM(C7:C10)</f>
        <v>396148</v>
      </c>
      <c r="D6" s="137">
        <f t="shared" ref="D6" si="1">SUM(D7:D10)</f>
        <v>312359.60000000003</v>
      </c>
      <c r="E6" s="191">
        <f>SUM(D6*100/C6)</f>
        <v>78.849217969041888</v>
      </c>
      <c r="F6" s="188">
        <f t="shared" si="0"/>
        <v>-83788.399999999965</v>
      </c>
    </row>
    <row r="7" spans="1:6" ht="63.75" x14ac:dyDescent="0.25">
      <c r="A7" s="12" t="s">
        <v>9</v>
      </c>
      <c r="B7" s="13" t="s">
        <v>10</v>
      </c>
      <c r="C7" s="139">
        <v>388570</v>
      </c>
      <c r="D7" s="140">
        <v>305551.89</v>
      </c>
      <c r="E7" s="192">
        <f t="shared" ref="E7:E68" si="2">SUM(D7*100/C7)</f>
        <v>78.634966672671595</v>
      </c>
      <c r="F7" s="189">
        <f t="shared" si="0"/>
        <v>-83018.109999999986</v>
      </c>
    </row>
    <row r="8" spans="1:6" ht="89.25" x14ac:dyDescent="0.25">
      <c r="A8" s="12" t="s">
        <v>11</v>
      </c>
      <c r="B8" s="13" t="s">
        <v>12</v>
      </c>
      <c r="C8" s="139">
        <v>547</v>
      </c>
      <c r="D8" s="140">
        <v>522.34</v>
      </c>
      <c r="E8" s="192">
        <f t="shared" si="2"/>
        <v>95.491773308957946</v>
      </c>
      <c r="F8" s="189">
        <f t="shared" si="0"/>
        <v>-24.659999999999968</v>
      </c>
    </row>
    <row r="9" spans="1:6" ht="38.25" x14ac:dyDescent="0.25">
      <c r="A9" s="12" t="s">
        <v>13</v>
      </c>
      <c r="B9" s="13" t="s">
        <v>14</v>
      </c>
      <c r="C9" s="139">
        <v>1846</v>
      </c>
      <c r="D9" s="140">
        <v>1621.19</v>
      </c>
      <c r="E9" s="192">
        <f t="shared" si="2"/>
        <v>87.821776814734562</v>
      </c>
      <c r="F9" s="189">
        <f t="shared" si="0"/>
        <v>-224.80999999999995</v>
      </c>
    </row>
    <row r="10" spans="1:6" ht="76.5" x14ac:dyDescent="0.25">
      <c r="A10" s="12" t="s">
        <v>15</v>
      </c>
      <c r="B10" s="13" t="s">
        <v>16</v>
      </c>
      <c r="C10" s="139">
        <v>5185</v>
      </c>
      <c r="D10" s="140">
        <v>4664.18</v>
      </c>
      <c r="E10" s="192">
        <f t="shared" si="2"/>
        <v>89.955255544840881</v>
      </c>
      <c r="F10" s="189">
        <f t="shared" si="0"/>
        <v>-520.81999999999971</v>
      </c>
    </row>
    <row r="11" spans="1:6" ht="38.25" x14ac:dyDescent="0.25">
      <c r="A11" s="11" t="s">
        <v>17</v>
      </c>
      <c r="B11" s="14" t="s">
        <v>18</v>
      </c>
      <c r="C11" s="136">
        <f>SUM(C12)</f>
        <v>13275.5</v>
      </c>
      <c r="D11" s="137">
        <f>SUM(D12)</f>
        <v>11910.93</v>
      </c>
      <c r="E11" s="191">
        <f t="shared" si="2"/>
        <v>89.721140446687514</v>
      </c>
      <c r="F11" s="188">
        <f t="shared" si="0"/>
        <v>-1364.5699999999997</v>
      </c>
    </row>
    <row r="12" spans="1:6" ht="32.25" customHeight="1" x14ac:dyDescent="0.25">
      <c r="A12" s="11" t="s">
        <v>19</v>
      </c>
      <c r="B12" s="14" t="s">
        <v>20</v>
      </c>
      <c r="C12" s="136">
        <f>SUM(C13:C16)</f>
        <v>13275.5</v>
      </c>
      <c r="D12" s="137">
        <f t="shared" ref="D12" si="3">SUM(D13:D16)</f>
        <v>11910.93</v>
      </c>
      <c r="E12" s="191">
        <f t="shared" si="2"/>
        <v>89.721140446687514</v>
      </c>
      <c r="F12" s="188">
        <f t="shared" si="0"/>
        <v>-1364.5699999999997</v>
      </c>
    </row>
    <row r="13" spans="1:6" ht="63.75" x14ac:dyDescent="0.25">
      <c r="A13" s="6" t="s">
        <v>21</v>
      </c>
      <c r="B13" s="6" t="s">
        <v>22</v>
      </c>
      <c r="C13" s="139">
        <v>4710.5</v>
      </c>
      <c r="D13" s="140">
        <v>4003.36</v>
      </c>
      <c r="E13" s="192">
        <f t="shared" si="2"/>
        <v>84.988005519583908</v>
      </c>
      <c r="F13" s="189">
        <f t="shared" si="0"/>
        <v>-707.13999999999987</v>
      </c>
    </row>
    <row r="14" spans="1:6" ht="76.5" x14ac:dyDescent="0.25">
      <c r="A14" s="6" t="s">
        <v>23</v>
      </c>
      <c r="B14" s="6" t="s">
        <v>24</v>
      </c>
      <c r="C14" s="139">
        <v>72</v>
      </c>
      <c r="D14" s="140">
        <v>63.81</v>
      </c>
      <c r="E14" s="192">
        <f t="shared" si="2"/>
        <v>88.625</v>
      </c>
      <c r="F14" s="189">
        <f t="shared" si="0"/>
        <v>-8.1899999999999977</v>
      </c>
    </row>
    <row r="15" spans="1:6" ht="63.75" x14ac:dyDescent="0.25">
      <c r="A15" s="4" t="s">
        <v>25</v>
      </c>
      <c r="B15" s="6" t="s">
        <v>26</v>
      </c>
      <c r="C15" s="139">
        <v>10281</v>
      </c>
      <c r="D15" s="140">
        <v>8396.56</v>
      </c>
      <c r="E15" s="192">
        <f t="shared" si="2"/>
        <v>81.67065460558311</v>
      </c>
      <c r="F15" s="189">
        <f t="shared" si="0"/>
        <v>-1884.4400000000005</v>
      </c>
    </row>
    <row r="16" spans="1:6" ht="63.75" x14ac:dyDescent="0.25">
      <c r="A16" s="6" t="s">
        <v>27</v>
      </c>
      <c r="B16" s="6" t="s">
        <v>28</v>
      </c>
      <c r="C16" s="139">
        <v>-1788</v>
      </c>
      <c r="D16" s="140">
        <v>-552.79999999999995</v>
      </c>
      <c r="E16" s="192">
        <f t="shared" si="2"/>
        <v>30.917225950782992</v>
      </c>
      <c r="F16" s="189">
        <f t="shared" si="0"/>
        <v>1235.2</v>
      </c>
    </row>
    <row r="17" spans="1:10" ht="17.25" customHeight="1" x14ac:dyDescent="0.25">
      <c r="A17" s="11" t="s">
        <v>218</v>
      </c>
      <c r="B17" s="14" t="s">
        <v>219</v>
      </c>
      <c r="C17" s="136">
        <f>SUM(C23+C26+C28+C18)</f>
        <v>23089.5</v>
      </c>
      <c r="D17" s="137">
        <f>SUM(D23+D26+D28+D18)</f>
        <v>17960.345000000001</v>
      </c>
      <c r="E17" s="191">
        <f t="shared" si="2"/>
        <v>77.785768422876203</v>
      </c>
      <c r="F17" s="188">
        <f t="shared" si="0"/>
        <v>-5129.1549999999988</v>
      </c>
    </row>
    <row r="18" spans="1:10" ht="25.5" x14ac:dyDescent="0.25">
      <c r="A18" s="11" t="s">
        <v>243</v>
      </c>
      <c r="B18" s="14" t="s">
        <v>244</v>
      </c>
      <c r="C18" s="136">
        <f>SUM(C19:C22)</f>
        <v>3690</v>
      </c>
      <c r="D18" s="137">
        <f>SUM(D19:D22)</f>
        <v>3544.355</v>
      </c>
      <c r="E18" s="191">
        <f t="shared" si="2"/>
        <v>96.052981029810297</v>
      </c>
      <c r="F18" s="188">
        <f t="shared" si="0"/>
        <v>-145.64499999999998</v>
      </c>
    </row>
    <row r="19" spans="1:10" ht="25.5" x14ac:dyDescent="0.25">
      <c r="A19" s="12" t="s">
        <v>245</v>
      </c>
      <c r="B19" s="13" t="s">
        <v>246</v>
      </c>
      <c r="C19" s="139">
        <v>1618</v>
      </c>
      <c r="D19" s="140">
        <v>1689.53</v>
      </c>
      <c r="E19" s="192">
        <f t="shared" si="2"/>
        <v>104.42088998763906</v>
      </c>
      <c r="F19" s="189">
        <f t="shared" si="0"/>
        <v>71.529999999999973</v>
      </c>
    </row>
    <row r="20" spans="1:10" ht="38.25" x14ac:dyDescent="0.25">
      <c r="A20" s="12" t="s">
        <v>259</v>
      </c>
      <c r="B20" s="13" t="s">
        <v>260</v>
      </c>
      <c r="C20" s="139">
        <v>0</v>
      </c>
      <c r="D20" s="140">
        <v>0.13500000000000001</v>
      </c>
      <c r="E20" s="192"/>
      <c r="F20" s="189">
        <f t="shared" si="0"/>
        <v>0.13500000000000001</v>
      </c>
    </row>
    <row r="21" spans="1:10" ht="38.25" x14ac:dyDescent="0.25">
      <c r="A21" s="12" t="s">
        <v>247</v>
      </c>
      <c r="B21" s="13" t="s">
        <v>248</v>
      </c>
      <c r="C21" s="139">
        <v>1006</v>
      </c>
      <c r="D21" s="140">
        <v>975.56</v>
      </c>
      <c r="E21" s="192">
        <f t="shared" si="2"/>
        <v>96.974155069582508</v>
      </c>
      <c r="F21" s="188">
        <f t="shared" si="0"/>
        <v>-30.440000000000055</v>
      </c>
    </row>
    <row r="22" spans="1:10" ht="25.5" x14ac:dyDescent="0.25">
      <c r="A22" s="12" t="s">
        <v>249</v>
      </c>
      <c r="B22" s="13" t="s">
        <v>250</v>
      </c>
      <c r="C22" s="139">
        <v>1066</v>
      </c>
      <c r="D22" s="140">
        <v>879.13</v>
      </c>
      <c r="E22" s="192">
        <f t="shared" si="2"/>
        <v>82.469981238273917</v>
      </c>
      <c r="F22" s="189">
        <f t="shared" si="0"/>
        <v>-186.87</v>
      </c>
    </row>
    <row r="23" spans="1:10" ht="25.5" x14ac:dyDescent="0.25">
      <c r="A23" s="11" t="s">
        <v>29</v>
      </c>
      <c r="B23" s="14" t="s">
        <v>31</v>
      </c>
      <c r="C23" s="143">
        <f>SUM(C24:C25)</f>
        <v>16931</v>
      </c>
      <c r="D23" s="144">
        <f t="shared" ref="D23" si="4">SUM(D24:D25)</f>
        <v>12758.58</v>
      </c>
      <c r="E23" s="191">
        <f t="shared" si="2"/>
        <v>75.356328627960551</v>
      </c>
      <c r="F23" s="188">
        <f t="shared" si="0"/>
        <v>-4172.42</v>
      </c>
    </row>
    <row r="24" spans="1:10" ht="25.5" x14ac:dyDescent="0.25">
      <c r="A24" s="12" t="s">
        <v>30</v>
      </c>
      <c r="B24" s="13" t="s">
        <v>31</v>
      </c>
      <c r="C24" s="139">
        <v>16931</v>
      </c>
      <c r="D24" s="140">
        <v>12746.02</v>
      </c>
      <c r="E24" s="192">
        <f t="shared" si="2"/>
        <v>75.282145177485091</v>
      </c>
      <c r="F24" s="189">
        <f t="shared" si="0"/>
        <v>-4184.9799999999996</v>
      </c>
    </row>
    <row r="25" spans="1:10" ht="38.25" x14ac:dyDescent="0.25">
      <c r="A25" s="12" t="s">
        <v>32</v>
      </c>
      <c r="B25" s="13" t="s">
        <v>33</v>
      </c>
      <c r="C25" s="139">
        <v>0</v>
      </c>
      <c r="D25" s="168">
        <v>12.56</v>
      </c>
      <c r="E25" s="192"/>
      <c r="F25" s="188">
        <f t="shared" si="0"/>
        <v>12.56</v>
      </c>
    </row>
    <row r="26" spans="1:10" ht="18" customHeight="1" x14ac:dyDescent="0.25">
      <c r="A26" s="11" t="s">
        <v>34</v>
      </c>
      <c r="B26" s="14" t="s">
        <v>35</v>
      </c>
      <c r="C26" s="143">
        <f>C27</f>
        <v>18.5</v>
      </c>
      <c r="D26" s="143">
        <f>D27</f>
        <v>70.73</v>
      </c>
      <c r="E26" s="191">
        <f t="shared" si="2"/>
        <v>382.32432432432432</v>
      </c>
      <c r="F26" s="188">
        <f t="shared" si="0"/>
        <v>52.230000000000004</v>
      </c>
    </row>
    <row r="27" spans="1:10" x14ac:dyDescent="0.25">
      <c r="A27" s="12" t="s">
        <v>36</v>
      </c>
      <c r="B27" s="13" t="s">
        <v>35</v>
      </c>
      <c r="C27" s="139">
        <v>18.5</v>
      </c>
      <c r="D27" s="140">
        <v>70.73</v>
      </c>
      <c r="E27" s="192">
        <f t="shared" si="2"/>
        <v>382.32432432432432</v>
      </c>
      <c r="F27" s="189">
        <f t="shared" si="0"/>
        <v>52.230000000000004</v>
      </c>
    </row>
    <row r="28" spans="1:10" ht="25.5" x14ac:dyDescent="0.25">
      <c r="A28" s="11" t="s">
        <v>37</v>
      </c>
      <c r="B28" s="14" t="s">
        <v>38</v>
      </c>
      <c r="C28" s="136">
        <f>SUM(C29)</f>
        <v>2450</v>
      </c>
      <c r="D28" s="137">
        <f>SUM(D29)</f>
        <v>1586.68</v>
      </c>
      <c r="E28" s="191">
        <f t="shared" si="2"/>
        <v>64.762448979591838</v>
      </c>
      <c r="F28" s="188">
        <f t="shared" si="0"/>
        <v>-863.31999999999994</v>
      </c>
    </row>
    <row r="29" spans="1:10" ht="25.5" x14ac:dyDescent="0.25">
      <c r="A29" s="12" t="s">
        <v>39</v>
      </c>
      <c r="B29" s="13" t="s">
        <v>40</v>
      </c>
      <c r="C29" s="139">
        <v>2450</v>
      </c>
      <c r="D29" s="140">
        <v>1586.68</v>
      </c>
      <c r="E29" s="192">
        <f t="shared" si="2"/>
        <v>64.762448979591838</v>
      </c>
      <c r="F29" s="189">
        <f t="shared" si="0"/>
        <v>-863.31999999999994</v>
      </c>
    </row>
    <row r="30" spans="1:10" ht="19.5" customHeight="1" x14ac:dyDescent="0.25">
      <c r="A30" s="7" t="s">
        <v>41</v>
      </c>
      <c r="B30" s="146" t="s">
        <v>42</v>
      </c>
      <c r="C30" s="136">
        <f>SUM(C31+C33)</f>
        <v>50801.4</v>
      </c>
      <c r="D30" s="137">
        <f t="shared" ref="D30" si="5">SUM(D31+D33)</f>
        <v>25139.320000000003</v>
      </c>
      <c r="E30" s="191">
        <f t="shared" si="2"/>
        <v>49.485486620447475</v>
      </c>
      <c r="F30" s="189">
        <f t="shared" si="0"/>
        <v>-25662.079999999998</v>
      </c>
    </row>
    <row r="31" spans="1:10" ht="18.75" customHeight="1" x14ac:dyDescent="0.25">
      <c r="A31" s="11" t="s">
        <v>43</v>
      </c>
      <c r="B31" s="14" t="s">
        <v>44</v>
      </c>
      <c r="C31" s="136">
        <f>SUM(C32)</f>
        <v>12988</v>
      </c>
      <c r="D31" s="137">
        <f t="shared" ref="D31" si="6">SUM(D32)</f>
        <v>1475.47</v>
      </c>
      <c r="E31" s="191">
        <f t="shared" si="2"/>
        <v>11.360255620572836</v>
      </c>
      <c r="F31" s="188">
        <f t="shared" si="0"/>
        <v>-11512.53</v>
      </c>
      <c r="J31" s="9" t="s">
        <v>181</v>
      </c>
    </row>
    <row r="32" spans="1:10" ht="38.25" x14ac:dyDescent="0.25">
      <c r="A32" s="12" t="s">
        <v>45</v>
      </c>
      <c r="B32" s="13" t="s">
        <v>46</v>
      </c>
      <c r="C32" s="139">
        <v>12988</v>
      </c>
      <c r="D32" s="140">
        <v>1475.47</v>
      </c>
      <c r="E32" s="192">
        <f t="shared" si="2"/>
        <v>11.360255620572836</v>
      </c>
      <c r="F32" s="189">
        <f t="shared" si="0"/>
        <v>-11512.53</v>
      </c>
    </row>
    <row r="33" spans="1:6" ht="17.25" customHeight="1" x14ac:dyDescent="0.25">
      <c r="A33" s="7" t="s">
        <v>47</v>
      </c>
      <c r="B33" s="146" t="s">
        <v>48</v>
      </c>
      <c r="C33" s="143">
        <f>SUM(C34:C35)</f>
        <v>37813.4</v>
      </c>
      <c r="D33" s="144">
        <f>SUM(D34:D35)</f>
        <v>23663.850000000002</v>
      </c>
      <c r="E33" s="191">
        <f t="shared" si="2"/>
        <v>62.580593123072774</v>
      </c>
      <c r="F33" s="189">
        <f t="shared" si="0"/>
        <v>-14149.55</v>
      </c>
    </row>
    <row r="34" spans="1:6" ht="25.5" x14ac:dyDescent="0.25">
      <c r="A34" s="21" t="s">
        <v>182</v>
      </c>
      <c r="B34" s="193" t="s">
        <v>183</v>
      </c>
      <c r="C34" s="139">
        <v>30729.4</v>
      </c>
      <c r="D34" s="140">
        <v>22485.49</v>
      </c>
      <c r="E34" s="192">
        <f t="shared" si="2"/>
        <v>73.172564384595859</v>
      </c>
      <c r="F34" s="188">
        <f t="shared" si="0"/>
        <v>-8243.91</v>
      </c>
    </row>
    <row r="35" spans="1:6" ht="25.5" x14ac:dyDescent="0.25">
      <c r="A35" s="12" t="s">
        <v>185</v>
      </c>
      <c r="B35" s="13" t="s">
        <v>184</v>
      </c>
      <c r="C35" s="139">
        <v>7084</v>
      </c>
      <c r="D35" s="140">
        <v>1178.3599999999999</v>
      </c>
      <c r="E35" s="192">
        <f t="shared" si="2"/>
        <v>16.634105025409372</v>
      </c>
      <c r="F35" s="189">
        <f t="shared" si="0"/>
        <v>-5905.64</v>
      </c>
    </row>
    <row r="36" spans="1:6" ht="16.5" customHeight="1" x14ac:dyDescent="0.25">
      <c r="A36" s="11" t="s">
        <v>49</v>
      </c>
      <c r="B36" s="14" t="s">
        <v>50</v>
      </c>
      <c r="C36" s="136">
        <f>SUM(C37:C38)</f>
        <v>5741</v>
      </c>
      <c r="D36" s="137">
        <f>SUM(D37:D38)</f>
        <v>4111.22</v>
      </c>
      <c r="E36" s="191">
        <f t="shared" si="2"/>
        <v>71.611565929280616</v>
      </c>
      <c r="F36" s="188">
        <f t="shared" si="0"/>
        <v>-1629.7799999999997</v>
      </c>
    </row>
    <row r="37" spans="1:6" ht="38.25" x14ac:dyDescent="0.25">
      <c r="A37" s="12" t="s">
        <v>51</v>
      </c>
      <c r="B37" s="13" t="s">
        <v>52</v>
      </c>
      <c r="C37" s="139">
        <v>5691</v>
      </c>
      <c r="D37" s="140">
        <v>4106.22</v>
      </c>
      <c r="E37" s="192">
        <f t="shared" si="2"/>
        <v>72.152872957301</v>
      </c>
      <c r="F37" s="188">
        <f t="shared" si="0"/>
        <v>-1584.7799999999997</v>
      </c>
    </row>
    <row r="38" spans="1:6" ht="25.5" customHeight="1" x14ac:dyDescent="0.25">
      <c r="A38" s="12" t="s">
        <v>198</v>
      </c>
      <c r="B38" s="13" t="s">
        <v>199</v>
      </c>
      <c r="C38" s="139">
        <v>50</v>
      </c>
      <c r="D38" s="145">
        <v>5</v>
      </c>
      <c r="E38" s="192">
        <f t="shared" si="2"/>
        <v>10</v>
      </c>
      <c r="F38" s="188">
        <f t="shared" si="0"/>
        <v>-45</v>
      </c>
    </row>
    <row r="39" spans="1:6" ht="38.25" customHeight="1" x14ac:dyDescent="0.25">
      <c r="A39" s="14" t="s">
        <v>53</v>
      </c>
      <c r="B39" s="14" t="s">
        <v>223</v>
      </c>
      <c r="C39" s="136">
        <f>SUM(C40)</f>
        <v>0</v>
      </c>
      <c r="D39" s="137">
        <f>SUM(D40)</f>
        <v>0</v>
      </c>
      <c r="E39" s="192"/>
      <c r="F39" s="189">
        <f t="shared" si="0"/>
        <v>0</v>
      </c>
    </row>
    <row r="40" spans="1:6" ht="25.5" customHeight="1" x14ac:dyDescent="0.25">
      <c r="A40" s="13" t="s">
        <v>54</v>
      </c>
      <c r="B40" s="13" t="s">
        <v>55</v>
      </c>
      <c r="C40" s="139">
        <v>0</v>
      </c>
      <c r="D40" s="145">
        <v>0</v>
      </c>
      <c r="E40" s="192"/>
      <c r="F40" s="189">
        <f t="shared" si="0"/>
        <v>0</v>
      </c>
    </row>
    <row r="41" spans="1:6" ht="38.25" x14ac:dyDescent="0.25">
      <c r="A41" s="11" t="s">
        <v>56</v>
      </c>
      <c r="B41" s="3" t="s">
        <v>57</v>
      </c>
      <c r="C41" s="136">
        <f>SUM(C42+C50)</f>
        <v>27595</v>
      </c>
      <c r="D41" s="137">
        <f>SUM(D42+D50)</f>
        <v>26740.85</v>
      </c>
      <c r="E41" s="191">
        <f t="shared" si="2"/>
        <v>96.904692879144775</v>
      </c>
      <c r="F41" s="189">
        <f t="shared" si="0"/>
        <v>-854.15000000000146</v>
      </c>
    </row>
    <row r="42" spans="1:6" ht="77.25" x14ac:dyDescent="0.25">
      <c r="A42" s="11" t="s">
        <v>58</v>
      </c>
      <c r="B42" s="147" t="s">
        <v>59</v>
      </c>
      <c r="C42" s="136">
        <f>SUM(C43+C46)</f>
        <v>27566</v>
      </c>
      <c r="D42" s="137">
        <f>SUM(D43+D46)</f>
        <v>26708.18</v>
      </c>
      <c r="E42" s="191">
        <f t="shared" si="2"/>
        <v>96.888123050134226</v>
      </c>
      <c r="F42" s="188">
        <f t="shared" si="0"/>
        <v>-857.81999999999971</v>
      </c>
    </row>
    <row r="43" spans="1:6" ht="63.75" x14ac:dyDescent="0.25">
      <c r="A43" s="11" t="s">
        <v>60</v>
      </c>
      <c r="B43" s="14" t="s">
        <v>61</v>
      </c>
      <c r="C43" s="148">
        <f>SUM(C44:C45)</f>
        <v>18648</v>
      </c>
      <c r="D43" s="149">
        <f>SUM(D44:D45)</f>
        <v>20030.02</v>
      </c>
      <c r="E43" s="191">
        <f t="shared" si="2"/>
        <v>107.41108966108966</v>
      </c>
      <c r="F43" s="189">
        <f t="shared" si="0"/>
        <v>1382.0200000000004</v>
      </c>
    </row>
    <row r="44" spans="1:6" ht="89.25" x14ac:dyDescent="0.25">
      <c r="A44" s="12" t="s">
        <v>175</v>
      </c>
      <c r="B44" s="150" t="s">
        <v>179</v>
      </c>
      <c r="C44" s="139">
        <v>17648</v>
      </c>
      <c r="D44" s="140">
        <v>17072.900000000001</v>
      </c>
      <c r="E44" s="192">
        <f t="shared" si="2"/>
        <v>96.741273798730745</v>
      </c>
      <c r="F44" s="189">
        <f t="shared" si="0"/>
        <v>-575.09999999999854</v>
      </c>
    </row>
    <row r="45" spans="1:6" ht="89.25" x14ac:dyDescent="0.25">
      <c r="A45" s="12" t="s">
        <v>176</v>
      </c>
      <c r="B45" s="150" t="s">
        <v>180</v>
      </c>
      <c r="C45" s="139">
        <v>1000</v>
      </c>
      <c r="D45" s="145">
        <v>2957.12</v>
      </c>
      <c r="E45" s="192">
        <f t="shared" si="2"/>
        <v>295.71199999999999</v>
      </c>
      <c r="F45" s="189">
        <f t="shared" si="0"/>
        <v>1957.12</v>
      </c>
    </row>
    <row r="46" spans="1:6" ht="26.25" x14ac:dyDescent="0.25">
      <c r="A46" s="11" t="s">
        <v>62</v>
      </c>
      <c r="B46" s="151" t="s">
        <v>63</v>
      </c>
      <c r="C46" s="136">
        <f>SUM(C47:C49)</f>
        <v>8918</v>
      </c>
      <c r="D46" s="137">
        <f t="shared" ref="D46" si="7">SUM(D47:D49)</f>
        <v>6678.16</v>
      </c>
      <c r="E46" s="191">
        <f t="shared" si="2"/>
        <v>74.884054720789408</v>
      </c>
      <c r="F46" s="189">
        <f t="shared" si="0"/>
        <v>-2239.84</v>
      </c>
    </row>
    <row r="47" spans="1:6" ht="68.25" customHeight="1" x14ac:dyDescent="0.25">
      <c r="A47" s="12" t="s">
        <v>64</v>
      </c>
      <c r="B47" s="150" t="s">
        <v>186</v>
      </c>
      <c r="C47" s="139">
        <v>5300</v>
      </c>
      <c r="D47" s="140">
        <v>3706.25</v>
      </c>
      <c r="E47" s="192">
        <f t="shared" si="2"/>
        <v>69.929245283018872</v>
      </c>
      <c r="F47" s="188">
        <f t="shared" si="0"/>
        <v>-1593.75</v>
      </c>
    </row>
    <row r="48" spans="1:6" ht="63.75" x14ac:dyDescent="0.25">
      <c r="A48" s="12" t="s">
        <v>65</v>
      </c>
      <c r="B48" s="150" t="s">
        <v>187</v>
      </c>
      <c r="C48" s="139">
        <v>2995</v>
      </c>
      <c r="D48" s="145">
        <v>2582.5700000000002</v>
      </c>
      <c r="E48" s="192">
        <f t="shared" si="2"/>
        <v>86.229382303839742</v>
      </c>
      <c r="F48" s="188">
        <f t="shared" si="0"/>
        <v>-412.42999999999984</v>
      </c>
    </row>
    <row r="49" spans="1:9" ht="51" x14ac:dyDescent="0.25">
      <c r="A49" s="12" t="s">
        <v>66</v>
      </c>
      <c r="B49" s="150" t="s">
        <v>188</v>
      </c>
      <c r="C49" s="139">
        <v>623</v>
      </c>
      <c r="D49" s="145">
        <v>389.34</v>
      </c>
      <c r="E49" s="192">
        <f t="shared" si="2"/>
        <v>62.49438202247191</v>
      </c>
      <c r="F49" s="189">
        <f t="shared" si="0"/>
        <v>-233.66000000000003</v>
      </c>
    </row>
    <row r="50" spans="1:9" ht="63.75" x14ac:dyDescent="0.25">
      <c r="A50" s="12" t="s">
        <v>238</v>
      </c>
      <c r="B50" s="150" t="s">
        <v>239</v>
      </c>
      <c r="C50" s="152">
        <v>29</v>
      </c>
      <c r="D50" s="145">
        <v>32.67</v>
      </c>
      <c r="E50" s="192">
        <f t="shared" ref="E50" si="8">SUM(D50*100/C50)</f>
        <v>112.65517241379311</v>
      </c>
      <c r="F50" s="189">
        <f t="shared" si="0"/>
        <v>3.6700000000000017</v>
      </c>
    </row>
    <row r="51" spans="1:9" ht="25.5" x14ac:dyDescent="0.25">
      <c r="A51" s="11" t="s">
        <v>67</v>
      </c>
      <c r="B51" s="3" t="s">
        <v>68</v>
      </c>
      <c r="C51" s="136">
        <f>SUM(C52)</f>
        <v>988</v>
      </c>
      <c r="D51" s="137">
        <f t="shared" ref="D51" si="9">SUM(D52)</f>
        <v>751.99</v>
      </c>
      <c r="E51" s="191">
        <f t="shared" si="2"/>
        <v>76.112348178137651</v>
      </c>
      <c r="F51" s="188">
        <f t="shared" si="0"/>
        <v>-236.01</v>
      </c>
    </row>
    <row r="52" spans="1:9" ht="25.5" x14ac:dyDescent="0.25">
      <c r="A52" s="11" t="s">
        <v>69</v>
      </c>
      <c r="B52" s="14" t="s">
        <v>70</v>
      </c>
      <c r="C52" s="136">
        <f>SUM(C53:C56)</f>
        <v>988</v>
      </c>
      <c r="D52" s="137">
        <f>SUM(D53:D56)</f>
        <v>751.99</v>
      </c>
      <c r="E52" s="191">
        <f t="shared" si="2"/>
        <v>76.112348178137651</v>
      </c>
      <c r="F52" s="188">
        <f t="shared" si="0"/>
        <v>-236.01</v>
      </c>
    </row>
    <row r="53" spans="1:9" ht="25.5" x14ac:dyDescent="0.25">
      <c r="A53" s="12" t="s">
        <v>71</v>
      </c>
      <c r="B53" s="13" t="s">
        <v>72</v>
      </c>
      <c r="C53" s="153">
        <v>416</v>
      </c>
      <c r="D53" s="145">
        <v>441.34</v>
      </c>
      <c r="E53" s="192">
        <f t="shared" si="2"/>
        <v>106.09134615384616</v>
      </c>
      <c r="F53" s="189">
        <f t="shared" si="0"/>
        <v>25.339999999999975</v>
      </c>
    </row>
    <row r="54" spans="1:9" ht="25.5" x14ac:dyDescent="0.25">
      <c r="A54" s="12" t="s">
        <v>73</v>
      </c>
      <c r="B54" s="13" t="s">
        <v>74</v>
      </c>
      <c r="C54" s="153">
        <v>0</v>
      </c>
      <c r="D54" s="145">
        <v>-0.94</v>
      </c>
      <c r="E54" s="192"/>
      <c r="F54" s="189">
        <f t="shared" si="0"/>
        <v>-0.94</v>
      </c>
    </row>
    <row r="55" spans="1:9" x14ac:dyDescent="0.25">
      <c r="A55" s="12" t="s">
        <v>75</v>
      </c>
      <c r="B55" s="13" t="s">
        <v>76</v>
      </c>
      <c r="C55" s="153">
        <v>68</v>
      </c>
      <c r="D55" s="145">
        <v>52.58</v>
      </c>
      <c r="E55" s="192">
        <f t="shared" si="2"/>
        <v>77.32352941176471</v>
      </c>
      <c r="F55" s="189">
        <f t="shared" si="0"/>
        <v>-15.420000000000002</v>
      </c>
    </row>
    <row r="56" spans="1:9" x14ac:dyDescent="0.25">
      <c r="A56" s="12" t="s">
        <v>77</v>
      </c>
      <c r="B56" s="13" t="s">
        <v>78</v>
      </c>
      <c r="C56" s="153">
        <v>504</v>
      </c>
      <c r="D56" s="145">
        <v>259.01</v>
      </c>
      <c r="E56" s="192">
        <f t="shared" si="2"/>
        <v>51.390873015873019</v>
      </c>
      <c r="F56" s="189">
        <f t="shared" si="0"/>
        <v>-244.99</v>
      </c>
    </row>
    <row r="57" spans="1:9" ht="25.5" x14ac:dyDescent="0.25">
      <c r="A57" s="11" t="s">
        <v>79</v>
      </c>
      <c r="B57" s="14" t="s">
        <v>80</v>
      </c>
      <c r="C57" s="136">
        <f>SUM(C58+C62)</f>
        <v>328.5</v>
      </c>
      <c r="D57" s="137">
        <f>SUM(D58+D62)</f>
        <v>734.5</v>
      </c>
      <c r="E57" s="191">
        <f t="shared" si="2"/>
        <v>223.59208523592085</v>
      </c>
      <c r="F57" s="188">
        <f t="shared" si="0"/>
        <v>406</v>
      </c>
      <c r="I57" s="9" t="s">
        <v>398</v>
      </c>
    </row>
    <row r="58" spans="1:9" ht="18" customHeight="1" x14ac:dyDescent="0.25">
      <c r="A58" s="11" t="s">
        <v>81</v>
      </c>
      <c r="B58" s="14" t="s">
        <v>82</v>
      </c>
      <c r="C58" s="136">
        <f>SUM(C59:C59)</f>
        <v>276</v>
      </c>
      <c r="D58" s="137">
        <f>SUM(D59:D59)</f>
        <v>398</v>
      </c>
      <c r="E58" s="191">
        <f t="shared" si="2"/>
        <v>144.20289855072463</v>
      </c>
      <c r="F58" s="188">
        <f t="shared" si="0"/>
        <v>122</v>
      </c>
    </row>
    <row r="59" spans="1:9" ht="15.75" customHeight="1" x14ac:dyDescent="0.25">
      <c r="A59" s="11" t="s">
        <v>83</v>
      </c>
      <c r="B59" s="14" t="s">
        <v>84</v>
      </c>
      <c r="C59" s="136">
        <f>SUM(C60:C60)</f>
        <v>276</v>
      </c>
      <c r="D59" s="137">
        <f>SUM(D60:D60)</f>
        <v>398</v>
      </c>
      <c r="E59" s="191">
        <f t="shared" si="2"/>
        <v>144.20289855072463</v>
      </c>
      <c r="F59" s="188">
        <f t="shared" si="0"/>
        <v>122</v>
      </c>
    </row>
    <row r="60" spans="1:9" ht="38.25" x14ac:dyDescent="0.25">
      <c r="A60" s="12" t="s">
        <v>85</v>
      </c>
      <c r="B60" s="150" t="s">
        <v>189</v>
      </c>
      <c r="C60" s="139">
        <v>276</v>
      </c>
      <c r="D60" s="145">
        <v>398</v>
      </c>
      <c r="E60" s="192">
        <f t="shared" si="2"/>
        <v>144.20289855072463</v>
      </c>
      <c r="F60" s="189">
        <f t="shared" si="0"/>
        <v>122</v>
      </c>
    </row>
    <row r="61" spans="1:9" ht="38.25" hidden="1" customHeight="1" x14ac:dyDescent="0.25">
      <c r="A61" s="12" t="s">
        <v>400</v>
      </c>
      <c r="B61" s="150" t="s">
        <v>189</v>
      </c>
      <c r="C61" s="141">
        <v>0</v>
      </c>
      <c r="D61" s="168">
        <v>0</v>
      </c>
      <c r="E61" s="192"/>
      <c r="F61" s="189">
        <f t="shared" si="0"/>
        <v>0</v>
      </c>
    </row>
    <row r="62" spans="1:9" x14ac:dyDescent="0.25">
      <c r="A62" s="11" t="s">
        <v>86</v>
      </c>
      <c r="B62" s="14" t="s">
        <v>87</v>
      </c>
      <c r="C62" s="136">
        <f>SUM(C63+C64)</f>
        <v>52.5</v>
      </c>
      <c r="D62" s="137">
        <f t="shared" ref="D62" si="10">SUM(D63+D64)</f>
        <v>336.5</v>
      </c>
      <c r="E62" s="191">
        <f t="shared" si="2"/>
        <v>640.95238095238096</v>
      </c>
      <c r="F62" s="188">
        <f t="shared" si="0"/>
        <v>284</v>
      </c>
    </row>
    <row r="63" spans="1:9" ht="38.25" x14ac:dyDescent="0.25">
      <c r="A63" s="12" t="s">
        <v>88</v>
      </c>
      <c r="B63" s="13" t="s">
        <v>224</v>
      </c>
      <c r="C63" s="139">
        <v>21</v>
      </c>
      <c r="D63" s="145">
        <v>27.18</v>
      </c>
      <c r="E63" s="192">
        <f t="shared" si="2"/>
        <v>129.42857142857142</v>
      </c>
      <c r="F63" s="189">
        <f t="shared" si="0"/>
        <v>6.18</v>
      </c>
    </row>
    <row r="64" spans="1:9" ht="38.25" x14ac:dyDescent="0.25">
      <c r="A64" s="11" t="s">
        <v>89</v>
      </c>
      <c r="B64" s="14" t="s">
        <v>90</v>
      </c>
      <c r="C64" s="136">
        <f>C65+C66</f>
        <v>31.5</v>
      </c>
      <c r="D64" s="137">
        <f>D65+D66</f>
        <v>309.32</v>
      </c>
      <c r="E64" s="191">
        <f t="shared" si="2"/>
        <v>981.96825396825398</v>
      </c>
      <c r="F64" s="188">
        <f t="shared" si="0"/>
        <v>277.82</v>
      </c>
    </row>
    <row r="65" spans="1:6" ht="25.5" x14ac:dyDescent="0.25">
      <c r="A65" s="12" t="s">
        <v>91</v>
      </c>
      <c r="B65" s="154" t="s">
        <v>190</v>
      </c>
      <c r="C65" s="139">
        <v>31.5</v>
      </c>
      <c r="D65" s="153">
        <v>265.81</v>
      </c>
      <c r="E65" s="192">
        <f t="shared" si="2"/>
        <v>843.84126984126988</v>
      </c>
      <c r="F65" s="189">
        <f t="shared" si="0"/>
        <v>234.31</v>
      </c>
    </row>
    <row r="66" spans="1:6" ht="25.5" x14ac:dyDescent="0.25">
      <c r="A66" s="12" t="s">
        <v>92</v>
      </c>
      <c r="B66" s="154" t="s">
        <v>190</v>
      </c>
      <c r="C66" s="139">
        <v>0</v>
      </c>
      <c r="D66" s="145">
        <v>43.51</v>
      </c>
      <c r="E66" s="192"/>
      <c r="F66" s="189">
        <f t="shared" ref="F66:F121" si="11">SUM(D66-C66)</f>
        <v>43.51</v>
      </c>
    </row>
    <row r="67" spans="1:6" ht="25.5" x14ac:dyDescent="0.25">
      <c r="A67" s="11" t="s">
        <v>93</v>
      </c>
      <c r="B67" s="14" t="s">
        <v>94</v>
      </c>
      <c r="C67" s="136">
        <f>SUM(C75+C72+C68+C70)</f>
        <v>3800</v>
      </c>
      <c r="D67" s="137">
        <f>SUM(D75+D72+D68+D70)</f>
        <v>9230.4000000000015</v>
      </c>
      <c r="E67" s="191">
        <f t="shared" si="2"/>
        <v>242.90526315789478</v>
      </c>
      <c r="F67" s="188">
        <f t="shared" si="11"/>
        <v>5430.4000000000015</v>
      </c>
    </row>
    <row r="68" spans="1:6" x14ac:dyDescent="0.25">
      <c r="A68" s="12" t="s">
        <v>95</v>
      </c>
      <c r="B68" s="14" t="s">
        <v>96</v>
      </c>
      <c r="C68" s="136">
        <f>SUM(C69)</f>
        <v>12</v>
      </c>
      <c r="D68" s="137">
        <f t="shared" ref="D68" si="12">SUM(D69)</f>
        <v>45.03</v>
      </c>
      <c r="E68" s="191">
        <f t="shared" si="2"/>
        <v>375.25</v>
      </c>
      <c r="F68" s="188">
        <f t="shared" si="11"/>
        <v>33.03</v>
      </c>
    </row>
    <row r="69" spans="1:6" ht="25.5" x14ac:dyDescent="0.25">
      <c r="A69" s="12" t="s">
        <v>97</v>
      </c>
      <c r="B69" s="13" t="s">
        <v>98</v>
      </c>
      <c r="C69" s="139">
        <v>12</v>
      </c>
      <c r="D69" s="145">
        <v>45.03</v>
      </c>
      <c r="E69" s="192">
        <f t="shared" ref="E69:E166" si="13">SUM(D69*100/C69)</f>
        <v>375.25</v>
      </c>
      <c r="F69" s="189">
        <f t="shared" si="11"/>
        <v>33.03</v>
      </c>
    </row>
    <row r="70" spans="1:6" ht="69" customHeight="1" x14ac:dyDescent="0.25">
      <c r="A70" s="12" t="s">
        <v>237</v>
      </c>
      <c r="B70" s="19" t="s">
        <v>251</v>
      </c>
      <c r="C70" s="139">
        <v>20</v>
      </c>
      <c r="D70" s="145">
        <v>43.51</v>
      </c>
      <c r="E70" s="192">
        <f t="shared" si="13"/>
        <v>217.55</v>
      </c>
      <c r="F70" s="189">
        <f t="shared" si="11"/>
        <v>23.509999999999998</v>
      </c>
    </row>
    <row r="71" spans="1:6" ht="89.25" hidden="1" customHeight="1" x14ac:dyDescent="0.25">
      <c r="A71" s="12" t="s">
        <v>401</v>
      </c>
      <c r="B71" s="13" t="s">
        <v>402</v>
      </c>
      <c r="C71" s="141">
        <v>0</v>
      </c>
      <c r="D71" s="168">
        <v>0</v>
      </c>
      <c r="E71" s="192"/>
      <c r="F71" s="188">
        <f t="shared" si="11"/>
        <v>0</v>
      </c>
    </row>
    <row r="72" spans="1:6" ht="76.5" x14ac:dyDescent="0.25">
      <c r="A72" s="11" t="s">
        <v>177</v>
      </c>
      <c r="B72" s="190" t="s">
        <v>191</v>
      </c>
      <c r="C72" s="136">
        <f>SUM(C73:C74)</f>
        <v>2258</v>
      </c>
      <c r="D72" s="137">
        <f t="shared" ref="D72" si="14">SUM(D73:D74)</f>
        <v>3296.46</v>
      </c>
      <c r="E72" s="191">
        <f t="shared" si="13"/>
        <v>145.99025686448184</v>
      </c>
      <c r="F72" s="188">
        <f t="shared" si="11"/>
        <v>1038.46</v>
      </c>
    </row>
    <row r="73" spans="1:6" ht="79.5" customHeight="1" x14ac:dyDescent="0.25">
      <c r="A73" s="12" t="s">
        <v>99</v>
      </c>
      <c r="B73" s="155" t="s">
        <v>192</v>
      </c>
      <c r="C73" s="139">
        <v>2128</v>
      </c>
      <c r="D73" s="145">
        <v>3280.86</v>
      </c>
      <c r="E73" s="192">
        <f t="shared" si="13"/>
        <v>154.17575187969925</v>
      </c>
      <c r="F73" s="189">
        <f t="shared" si="11"/>
        <v>1152.8600000000001</v>
      </c>
    </row>
    <row r="74" spans="1:6" ht="78.75" customHeight="1" x14ac:dyDescent="0.25">
      <c r="A74" s="12" t="s">
        <v>100</v>
      </c>
      <c r="B74" s="155" t="s">
        <v>193</v>
      </c>
      <c r="C74" s="139">
        <v>130</v>
      </c>
      <c r="D74" s="145">
        <v>15.6</v>
      </c>
      <c r="E74" s="192">
        <f t="shared" si="13"/>
        <v>12</v>
      </c>
      <c r="F74" s="189">
        <f t="shared" si="11"/>
        <v>-114.4</v>
      </c>
    </row>
    <row r="75" spans="1:6" ht="25.5" x14ac:dyDescent="0.25">
      <c r="A75" s="11" t="s">
        <v>101</v>
      </c>
      <c r="B75" s="14" t="s">
        <v>102</v>
      </c>
      <c r="C75" s="136">
        <f>SUM(C76)</f>
        <v>1510</v>
      </c>
      <c r="D75" s="137">
        <f>SUM(D76)</f>
        <v>5845.4</v>
      </c>
      <c r="E75" s="191">
        <f t="shared" si="13"/>
        <v>387.11258278145698</v>
      </c>
      <c r="F75" s="188">
        <f t="shared" si="11"/>
        <v>4335.3999999999996</v>
      </c>
    </row>
    <row r="76" spans="1:6" ht="38.25" x14ac:dyDescent="0.25">
      <c r="A76" s="12" t="s">
        <v>103</v>
      </c>
      <c r="B76" s="13" t="s">
        <v>104</v>
      </c>
      <c r="C76" s="139">
        <v>1510</v>
      </c>
      <c r="D76" s="145">
        <v>5845.4</v>
      </c>
      <c r="E76" s="192">
        <f t="shared" si="13"/>
        <v>387.11258278145698</v>
      </c>
      <c r="F76" s="189">
        <f t="shared" si="11"/>
        <v>4335.3999999999996</v>
      </c>
    </row>
    <row r="77" spans="1:6" ht="17.25" customHeight="1" x14ac:dyDescent="0.25">
      <c r="A77" s="11" t="s">
        <v>105</v>
      </c>
      <c r="B77" s="14" t="s">
        <v>106</v>
      </c>
      <c r="C77" s="136">
        <f>SUM(C78+C79+C80+C81+C84+C86+C91+C92+C93+C97+C102+C103+C94)</f>
        <v>4265</v>
      </c>
      <c r="D77" s="137">
        <f>SUM(D78+D79+D80+D81+D84+D86+D91+D92+D93+D95+D97+D102+D103+D94)</f>
        <v>2847.1600000000003</v>
      </c>
      <c r="E77" s="191">
        <f t="shared" si="13"/>
        <v>66.756389214536938</v>
      </c>
      <c r="F77" s="188">
        <f t="shared" si="11"/>
        <v>-1417.8399999999997</v>
      </c>
    </row>
    <row r="78" spans="1:6" ht="92.25" customHeight="1" x14ac:dyDescent="0.25">
      <c r="A78" s="12" t="s">
        <v>107</v>
      </c>
      <c r="B78" s="13" t="s">
        <v>225</v>
      </c>
      <c r="C78" s="139">
        <v>185</v>
      </c>
      <c r="D78" s="145">
        <v>60.74</v>
      </c>
      <c r="E78" s="192">
        <f t="shared" si="13"/>
        <v>32.832432432432434</v>
      </c>
      <c r="F78" s="189">
        <f t="shared" si="11"/>
        <v>-124.25999999999999</v>
      </c>
    </row>
    <row r="79" spans="1:6" ht="51" x14ac:dyDescent="0.25">
      <c r="A79" s="12" t="s">
        <v>108</v>
      </c>
      <c r="B79" s="13" t="s">
        <v>109</v>
      </c>
      <c r="C79" s="139">
        <v>40</v>
      </c>
      <c r="D79" s="145">
        <v>12.62</v>
      </c>
      <c r="E79" s="192">
        <f t="shared" si="13"/>
        <v>31.55</v>
      </c>
      <c r="F79" s="189">
        <f t="shared" si="11"/>
        <v>-27.380000000000003</v>
      </c>
    </row>
    <row r="80" spans="1:6" ht="51" x14ac:dyDescent="0.25">
      <c r="A80" s="12" t="s">
        <v>110</v>
      </c>
      <c r="B80" s="13" t="s">
        <v>111</v>
      </c>
      <c r="C80" s="139">
        <v>100</v>
      </c>
      <c r="D80" s="145">
        <v>64</v>
      </c>
      <c r="E80" s="192">
        <f t="shared" si="13"/>
        <v>64</v>
      </c>
      <c r="F80" s="189">
        <f t="shared" si="11"/>
        <v>-36</v>
      </c>
    </row>
    <row r="81" spans="1:6" ht="51" x14ac:dyDescent="0.25">
      <c r="A81" s="11" t="s">
        <v>226</v>
      </c>
      <c r="B81" s="14" t="s">
        <v>112</v>
      </c>
      <c r="C81" s="136">
        <f>SUM(C82+C83)</f>
        <v>10</v>
      </c>
      <c r="D81" s="137">
        <f>SUM(D82+D83)</f>
        <v>44</v>
      </c>
      <c r="E81" s="191">
        <f t="shared" si="13"/>
        <v>440</v>
      </c>
      <c r="F81" s="188">
        <f t="shared" si="11"/>
        <v>34</v>
      </c>
    </row>
    <row r="82" spans="1:6" s="165" customFormat="1" ht="51" x14ac:dyDescent="0.25">
      <c r="A82" s="12" t="s">
        <v>113</v>
      </c>
      <c r="B82" s="17" t="s">
        <v>194</v>
      </c>
      <c r="C82" s="139">
        <v>10</v>
      </c>
      <c r="D82" s="145">
        <v>25</v>
      </c>
      <c r="E82" s="192">
        <f t="shared" si="13"/>
        <v>250</v>
      </c>
      <c r="F82" s="189">
        <f t="shared" si="11"/>
        <v>15</v>
      </c>
    </row>
    <row r="83" spans="1:6" ht="51" customHeight="1" x14ac:dyDescent="0.25">
      <c r="A83" s="12" t="s">
        <v>428</v>
      </c>
      <c r="B83" s="17" t="s">
        <v>194</v>
      </c>
      <c r="C83" s="139">
        <v>0</v>
      </c>
      <c r="D83" s="145">
        <v>19</v>
      </c>
      <c r="E83" s="192"/>
      <c r="F83" s="189">
        <f t="shared" si="11"/>
        <v>19</v>
      </c>
    </row>
    <row r="84" spans="1:6" s="165" customFormat="1" ht="51" hidden="1" customHeight="1" x14ac:dyDescent="0.25">
      <c r="A84" s="11" t="s">
        <v>114</v>
      </c>
      <c r="B84" s="14" t="s">
        <v>115</v>
      </c>
      <c r="C84" s="136">
        <f>SUM(C85)</f>
        <v>0</v>
      </c>
      <c r="D84" s="137">
        <f>SUM(D85)</f>
        <v>0</v>
      </c>
      <c r="E84" s="191"/>
      <c r="F84" s="189">
        <f t="shared" si="11"/>
        <v>0</v>
      </c>
    </row>
    <row r="85" spans="1:6" ht="51" hidden="1" customHeight="1" x14ac:dyDescent="0.25">
      <c r="A85" s="12" t="s">
        <v>116</v>
      </c>
      <c r="B85" s="13" t="s">
        <v>115</v>
      </c>
      <c r="C85" s="153">
        <v>0</v>
      </c>
      <c r="D85" s="145">
        <v>0</v>
      </c>
      <c r="E85" s="192"/>
      <c r="F85" s="189">
        <f t="shared" si="11"/>
        <v>0</v>
      </c>
    </row>
    <row r="86" spans="1:6" ht="90" customHeight="1" x14ac:dyDescent="0.25">
      <c r="A86" s="11" t="s">
        <v>197</v>
      </c>
      <c r="B86" s="5" t="s">
        <v>196</v>
      </c>
      <c r="C86" s="137">
        <f>SUM(C89:C90)</f>
        <v>271</v>
      </c>
      <c r="D86" s="137">
        <f>SUM(D89:D90)</f>
        <v>265</v>
      </c>
      <c r="E86" s="191">
        <f t="shared" si="13"/>
        <v>97.785977859778598</v>
      </c>
      <c r="F86" s="188">
        <f t="shared" si="11"/>
        <v>-6</v>
      </c>
    </row>
    <row r="87" spans="1:6" ht="38.25" hidden="1" customHeight="1" x14ac:dyDescent="0.25">
      <c r="A87" s="12" t="s">
        <v>403</v>
      </c>
      <c r="B87" s="19" t="s">
        <v>404</v>
      </c>
      <c r="C87" s="170">
        <v>0</v>
      </c>
      <c r="D87" s="153">
        <v>0</v>
      </c>
      <c r="E87" s="192"/>
      <c r="F87" s="189">
        <f t="shared" si="11"/>
        <v>0</v>
      </c>
    </row>
    <row r="88" spans="1:6" s="165" customFormat="1" ht="25.5" hidden="1" customHeight="1" x14ac:dyDescent="0.25">
      <c r="A88" s="12" t="s">
        <v>405</v>
      </c>
      <c r="B88" s="155" t="s">
        <v>195</v>
      </c>
      <c r="C88" s="170">
        <v>0</v>
      </c>
      <c r="D88" s="153">
        <v>0</v>
      </c>
      <c r="E88" s="192"/>
      <c r="F88" s="189">
        <f t="shared" si="11"/>
        <v>0</v>
      </c>
    </row>
    <row r="89" spans="1:6" ht="25.5" x14ac:dyDescent="0.25">
      <c r="A89" s="12" t="s">
        <v>178</v>
      </c>
      <c r="B89" s="155" t="s">
        <v>195</v>
      </c>
      <c r="C89" s="153">
        <v>21</v>
      </c>
      <c r="D89" s="153">
        <v>30</v>
      </c>
      <c r="E89" s="192">
        <f t="shared" si="13"/>
        <v>142.85714285714286</v>
      </c>
      <c r="F89" s="189">
        <f t="shared" si="11"/>
        <v>9</v>
      </c>
    </row>
    <row r="90" spans="1:6" ht="25.5" x14ac:dyDescent="0.25">
      <c r="A90" s="12" t="s">
        <v>117</v>
      </c>
      <c r="B90" s="13" t="s">
        <v>118</v>
      </c>
      <c r="C90" s="139">
        <v>250</v>
      </c>
      <c r="D90" s="145">
        <v>235</v>
      </c>
      <c r="E90" s="192">
        <f t="shared" si="13"/>
        <v>94</v>
      </c>
      <c r="F90" s="189">
        <f t="shared" si="11"/>
        <v>-15</v>
      </c>
    </row>
    <row r="91" spans="1:6" ht="38.25" x14ac:dyDescent="0.25">
      <c r="A91" s="12" t="s">
        <v>119</v>
      </c>
      <c r="B91" s="13" t="s">
        <v>120</v>
      </c>
      <c r="C91" s="139">
        <v>1150</v>
      </c>
      <c r="D91" s="145">
        <v>611.22</v>
      </c>
      <c r="E91" s="192">
        <f t="shared" si="13"/>
        <v>53.149565217391306</v>
      </c>
      <c r="F91" s="189">
        <f t="shared" si="11"/>
        <v>-538.78</v>
      </c>
    </row>
    <row r="92" spans="1:6" ht="25.5" x14ac:dyDescent="0.25">
      <c r="A92" s="12" t="s">
        <v>221</v>
      </c>
      <c r="B92" s="12" t="s">
        <v>222</v>
      </c>
      <c r="C92" s="139">
        <v>48</v>
      </c>
      <c r="D92" s="145">
        <v>38.5</v>
      </c>
      <c r="E92" s="192">
        <f t="shared" si="13"/>
        <v>80.208333333333329</v>
      </c>
      <c r="F92" s="189">
        <f t="shared" si="11"/>
        <v>-9.5</v>
      </c>
    </row>
    <row r="93" spans="1:6" ht="51" x14ac:dyDescent="0.25">
      <c r="A93" s="12" t="s">
        <v>235</v>
      </c>
      <c r="B93" s="13" t="s">
        <v>236</v>
      </c>
      <c r="C93" s="139">
        <v>26</v>
      </c>
      <c r="D93" s="145">
        <v>13.68</v>
      </c>
      <c r="E93" s="192">
        <f t="shared" si="13"/>
        <v>52.615384615384613</v>
      </c>
      <c r="F93" s="189">
        <f t="shared" si="11"/>
        <v>-12.32</v>
      </c>
    </row>
    <row r="94" spans="1:6" ht="38.25" x14ac:dyDescent="0.25">
      <c r="A94" s="12" t="s">
        <v>227</v>
      </c>
      <c r="B94" s="13" t="s">
        <v>121</v>
      </c>
      <c r="C94" s="139">
        <v>2</v>
      </c>
      <c r="D94" s="145">
        <v>5.51</v>
      </c>
      <c r="E94" s="192">
        <f t="shared" si="13"/>
        <v>275.5</v>
      </c>
      <c r="F94" s="189">
        <f t="shared" si="11"/>
        <v>3.51</v>
      </c>
    </row>
    <row r="95" spans="1:6" ht="29.25" customHeight="1" x14ac:dyDescent="0.25">
      <c r="A95" s="12" t="s">
        <v>430</v>
      </c>
      <c r="B95" s="13" t="s">
        <v>431</v>
      </c>
      <c r="C95" s="139">
        <v>0</v>
      </c>
      <c r="D95" s="145">
        <v>3</v>
      </c>
      <c r="E95" s="192"/>
      <c r="F95" s="189">
        <f t="shared" si="11"/>
        <v>3</v>
      </c>
    </row>
    <row r="96" spans="1:6" ht="54" hidden="1" customHeight="1" x14ac:dyDescent="0.25">
      <c r="A96" s="12" t="s">
        <v>122</v>
      </c>
      <c r="B96" s="13" t="s">
        <v>123</v>
      </c>
      <c r="C96" s="139">
        <v>0</v>
      </c>
      <c r="D96" s="145">
        <v>0</v>
      </c>
      <c r="E96" s="192"/>
      <c r="F96" s="189">
        <f t="shared" si="11"/>
        <v>0</v>
      </c>
    </row>
    <row r="97" spans="1:6" ht="56.25" customHeight="1" x14ac:dyDescent="0.25">
      <c r="A97" s="11" t="s">
        <v>228</v>
      </c>
      <c r="B97" s="14" t="s">
        <v>124</v>
      </c>
      <c r="C97" s="136">
        <f>SUM(C98:C99)</f>
        <v>136</v>
      </c>
      <c r="D97" s="137">
        <f>SUM(D98:D99)</f>
        <v>69.099999999999994</v>
      </c>
      <c r="E97" s="191">
        <f t="shared" si="13"/>
        <v>50.808823529411761</v>
      </c>
      <c r="F97" s="188">
        <f t="shared" si="11"/>
        <v>-66.900000000000006</v>
      </c>
    </row>
    <row r="98" spans="1:6" ht="52.5" customHeight="1" x14ac:dyDescent="0.25">
      <c r="A98" s="12" t="s">
        <v>406</v>
      </c>
      <c r="B98" s="13" t="s">
        <v>124</v>
      </c>
      <c r="C98" s="139">
        <v>136</v>
      </c>
      <c r="D98" s="145">
        <v>68.599999999999994</v>
      </c>
      <c r="E98" s="192">
        <f t="shared" si="13"/>
        <v>50.441176470588232</v>
      </c>
      <c r="F98" s="189">
        <f t="shared" si="11"/>
        <v>-67.400000000000006</v>
      </c>
    </row>
    <row r="99" spans="1:6" ht="53.25" customHeight="1" x14ac:dyDescent="0.25">
      <c r="A99" s="12" t="s">
        <v>407</v>
      </c>
      <c r="B99" s="13" t="s">
        <v>124</v>
      </c>
      <c r="C99" s="139">
        <v>0</v>
      </c>
      <c r="D99" s="145">
        <v>0.5</v>
      </c>
      <c r="E99" s="192"/>
      <c r="F99" s="189">
        <f t="shared" si="11"/>
        <v>0.5</v>
      </c>
    </row>
    <row r="100" spans="1:6" ht="54" customHeight="1" x14ac:dyDescent="0.25">
      <c r="A100" s="12" t="s">
        <v>408</v>
      </c>
      <c r="B100" s="13" t="s">
        <v>124</v>
      </c>
      <c r="C100" s="139">
        <v>0</v>
      </c>
      <c r="D100" s="145">
        <v>5</v>
      </c>
      <c r="E100" s="192"/>
      <c r="F100" s="189">
        <f t="shared" si="11"/>
        <v>5</v>
      </c>
    </row>
    <row r="101" spans="1:6" ht="51" hidden="1" x14ac:dyDescent="0.25">
      <c r="A101" s="12" t="s">
        <v>125</v>
      </c>
      <c r="B101" s="13" t="s">
        <v>126</v>
      </c>
      <c r="C101" s="139">
        <v>0</v>
      </c>
      <c r="D101" s="145">
        <v>0</v>
      </c>
      <c r="E101" s="192"/>
      <c r="F101" s="189">
        <f t="shared" si="11"/>
        <v>0</v>
      </c>
    </row>
    <row r="102" spans="1:6" ht="51" x14ac:dyDescent="0.25">
      <c r="A102" s="12" t="s">
        <v>125</v>
      </c>
      <c r="B102" s="13" t="s">
        <v>126</v>
      </c>
      <c r="C102" s="139">
        <v>110</v>
      </c>
      <c r="D102" s="145">
        <v>73.69</v>
      </c>
      <c r="E102" s="192">
        <f t="shared" si="13"/>
        <v>66.990909090909085</v>
      </c>
      <c r="F102" s="189">
        <f t="shared" si="11"/>
        <v>-36.31</v>
      </c>
    </row>
    <row r="103" spans="1:6" ht="38.25" x14ac:dyDescent="0.25">
      <c r="A103" s="11" t="s">
        <v>127</v>
      </c>
      <c r="B103" s="14" t="s">
        <v>128</v>
      </c>
      <c r="C103" s="136">
        <f>SUM(C105:C115)</f>
        <v>2187</v>
      </c>
      <c r="D103" s="137">
        <f>SUM(D105:D117)</f>
        <v>1586.1000000000001</v>
      </c>
      <c r="E103" s="191">
        <f t="shared" si="13"/>
        <v>72.524005486968449</v>
      </c>
      <c r="F103" s="188">
        <f t="shared" si="11"/>
        <v>-600.89999999999986</v>
      </c>
    </row>
    <row r="104" spans="1:6" x14ac:dyDescent="0.25">
      <c r="A104" s="12"/>
      <c r="B104" s="13" t="s">
        <v>129</v>
      </c>
      <c r="C104" s="139"/>
      <c r="D104" s="145"/>
      <c r="E104" s="191"/>
      <c r="F104" s="189">
        <f t="shared" si="11"/>
        <v>0</v>
      </c>
    </row>
    <row r="105" spans="1:6" x14ac:dyDescent="0.25">
      <c r="A105" s="12" t="s">
        <v>240</v>
      </c>
      <c r="B105" s="13"/>
      <c r="C105" s="139">
        <v>0</v>
      </c>
      <c r="D105" s="145">
        <v>0.2</v>
      </c>
      <c r="E105" s="191"/>
      <c r="F105" s="189">
        <f t="shared" si="11"/>
        <v>0.2</v>
      </c>
    </row>
    <row r="106" spans="1:6" x14ac:dyDescent="0.25">
      <c r="A106" s="12" t="s">
        <v>233</v>
      </c>
      <c r="B106" s="13"/>
      <c r="C106" s="139">
        <v>36</v>
      </c>
      <c r="D106" s="145">
        <v>55</v>
      </c>
      <c r="E106" s="192">
        <f t="shared" si="13"/>
        <v>152.77777777777777</v>
      </c>
      <c r="F106" s="189">
        <f t="shared" si="11"/>
        <v>19</v>
      </c>
    </row>
    <row r="107" spans="1:6" x14ac:dyDescent="0.25">
      <c r="A107" s="12" t="s">
        <v>261</v>
      </c>
      <c r="B107" s="13"/>
      <c r="C107" s="139">
        <v>0</v>
      </c>
      <c r="D107" s="145">
        <v>20</v>
      </c>
      <c r="E107" s="191"/>
      <c r="F107" s="189">
        <f t="shared" si="11"/>
        <v>20</v>
      </c>
    </row>
    <row r="108" spans="1:6" x14ac:dyDescent="0.25">
      <c r="A108" s="12" t="s">
        <v>130</v>
      </c>
      <c r="B108" s="13"/>
      <c r="C108" s="139">
        <v>60</v>
      </c>
      <c r="D108" s="145">
        <v>99.11</v>
      </c>
      <c r="E108" s="192">
        <f t="shared" si="13"/>
        <v>165.18333333333334</v>
      </c>
      <c r="F108" s="189">
        <f t="shared" si="11"/>
        <v>39.11</v>
      </c>
    </row>
    <row r="109" spans="1:6" x14ac:dyDescent="0.25">
      <c r="A109" s="12" t="s">
        <v>131</v>
      </c>
      <c r="B109" s="13"/>
      <c r="C109" s="139">
        <v>280</v>
      </c>
      <c r="D109" s="145">
        <v>291.67</v>
      </c>
      <c r="E109" s="192">
        <f t="shared" si="13"/>
        <v>104.16785714285714</v>
      </c>
      <c r="F109" s="189">
        <f t="shared" si="11"/>
        <v>11.670000000000016</v>
      </c>
    </row>
    <row r="110" spans="1:6" x14ac:dyDescent="0.25">
      <c r="A110" s="12" t="s">
        <v>220</v>
      </c>
      <c r="B110" s="13"/>
      <c r="C110" s="139">
        <v>50</v>
      </c>
      <c r="D110" s="145">
        <v>3.3</v>
      </c>
      <c r="E110" s="192">
        <f t="shared" si="13"/>
        <v>6.6</v>
      </c>
      <c r="F110" s="189">
        <f t="shared" si="11"/>
        <v>-46.7</v>
      </c>
    </row>
    <row r="111" spans="1:6" x14ac:dyDescent="0.25">
      <c r="A111" s="12" t="s">
        <v>132</v>
      </c>
      <c r="B111" s="13"/>
      <c r="C111" s="139">
        <v>253</v>
      </c>
      <c r="D111" s="145">
        <v>186.9</v>
      </c>
      <c r="E111" s="192">
        <f t="shared" si="13"/>
        <v>73.873517786561266</v>
      </c>
      <c r="F111" s="189">
        <f t="shared" si="11"/>
        <v>-66.099999999999994</v>
      </c>
    </row>
    <row r="112" spans="1:6" x14ac:dyDescent="0.25">
      <c r="A112" s="12" t="s">
        <v>200</v>
      </c>
      <c r="B112" s="13"/>
      <c r="C112" s="139">
        <v>3</v>
      </c>
      <c r="D112" s="145">
        <v>2.5099999999999998</v>
      </c>
      <c r="E112" s="192">
        <f t="shared" si="13"/>
        <v>83.666666666666657</v>
      </c>
      <c r="F112" s="189">
        <f t="shared" si="11"/>
        <v>-0.49000000000000021</v>
      </c>
    </row>
    <row r="113" spans="1:7" x14ac:dyDescent="0.25">
      <c r="A113" s="12" t="s">
        <v>133</v>
      </c>
      <c r="B113" s="13"/>
      <c r="C113" s="139">
        <v>1480</v>
      </c>
      <c r="D113" s="145">
        <v>887.11</v>
      </c>
      <c r="E113" s="192">
        <f t="shared" si="13"/>
        <v>59.939864864864866</v>
      </c>
      <c r="F113" s="189">
        <f t="shared" si="11"/>
        <v>-592.89</v>
      </c>
    </row>
    <row r="114" spans="1:7" ht="15" customHeight="1" x14ac:dyDescent="0.25">
      <c r="A114" s="12" t="s">
        <v>201</v>
      </c>
      <c r="B114" s="13"/>
      <c r="C114" s="139">
        <v>15</v>
      </c>
      <c r="D114" s="145">
        <v>0</v>
      </c>
      <c r="E114" s="192">
        <f t="shared" si="13"/>
        <v>0</v>
      </c>
      <c r="F114" s="189">
        <f t="shared" si="11"/>
        <v>-15</v>
      </c>
    </row>
    <row r="115" spans="1:7" ht="15" customHeight="1" x14ac:dyDescent="0.25">
      <c r="A115" s="12" t="s">
        <v>242</v>
      </c>
      <c r="B115" s="13"/>
      <c r="C115" s="139">
        <v>10</v>
      </c>
      <c r="D115" s="145">
        <v>0</v>
      </c>
      <c r="E115" s="192">
        <f t="shared" si="13"/>
        <v>0</v>
      </c>
      <c r="F115" s="189">
        <f t="shared" si="11"/>
        <v>-10</v>
      </c>
    </row>
    <row r="116" spans="1:7" ht="15" customHeight="1" x14ac:dyDescent="0.25">
      <c r="A116" s="12" t="s">
        <v>446</v>
      </c>
      <c r="B116" s="13"/>
      <c r="C116" s="139">
        <v>0</v>
      </c>
      <c r="D116" s="145">
        <v>40</v>
      </c>
      <c r="E116" s="192"/>
      <c r="F116" s="188">
        <f t="shared" si="11"/>
        <v>40</v>
      </c>
    </row>
    <row r="117" spans="1:7" ht="15" customHeight="1" x14ac:dyDescent="0.25">
      <c r="A117" s="12" t="s">
        <v>447</v>
      </c>
      <c r="B117" s="13"/>
      <c r="C117" s="139">
        <v>0</v>
      </c>
      <c r="D117" s="145">
        <v>0.3</v>
      </c>
      <c r="E117" s="192"/>
      <c r="F117" s="189">
        <f t="shared" si="11"/>
        <v>0.3</v>
      </c>
    </row>
    <row r="118" spans="1:7" ht="15" customHeight="1" x14ac:dyDescent="0.25">
      <c r="A118" s="14" t="s">
        <v>134</v>
      </c>
      <c r="B118" s="14" t="s">
        <v>135</v>
      </c>
      <c r="C118" s="136">
        <f>SUM(C123+C119)</f>
        <v>0</v>
      </c>
      <c r="D118" s="137">
        <f>SUM(D119+D120+D121+D122+D123)</f>
        <v>0</v>
      </c>
      <c r="E118" s="192"/>
      <c r="F118" s="188">
        <f t="shared" si="11"/>
        <v>0</v>
      </c>
    </row>
    <row r="119" spans="1:7" ht="15" hidden="1" customHeight="1" x14ac:dyDescent="0.25">
      <c r="A119" s="13" t="s">
        <v>136</v>
      </c>
      <c r="B119" s="13" t="s">
        <v>137</v>
      </c>
      <c r="C119" s="139">
        <f>SUM(C120:C122)</f>
        <v>0</v>
      </c>
      <c r="D119" s="153"/>
      <c r="E119" s="192"/>
      <c r="F119" s="189">
        <f t="shared" si="11"/>
        <v>0</v>
      </c>
    </row>
    <row r="120" spans="1:7" ht="15" hidden="1" customHeight="1" x14ac:dyDescent="0.25">
      <c r="A120" s="13" t="s">
        <v>138</v>
      </c>
      <c r="B120" s="13" t="s">
        <v>137</v>
      </c>
      <c r="C120" s="139">
        <v>0</v>
      </c>
      <c r="D120" s="145"/>
      <c r="E120" s="192"/>
      <c r="F120" s="189">
        <f t="shared" si="11"/>
        <v>0</v>
      </c>
    </row>
    <row r="121" spans="1:7" ht="22.5" hidden="1" customHeight="1" x14ac:dyDescent="0.25">
      <c r="A121" s="13" t="s">
        <v>139</v>
      </c>
      <c r="B121" s="13" t="s">
        <v>137</v>
      </c>
      <c r="C121" s="139">
        <v>0</v>
      </c>
      <c r="D121" s="145">
        <v>0</v>
      </c>
      <c r="E121" s="192"/>
      <c r="F121" s="189">
        <f t="shared" si="11"/>
        <v>0</v>
      </c>
      <c r="G121" s="166"/>
    </row>
    <row r="122" spans="1:7" hidden="1" x14ac:dyDescent="0.25">
      <c r="A122" s="13" t="s">
        <v>417</v>
      </c>
      <c r="B122" s="13" t="s">
        <v>137</v>
      </c>
      <c r="C122" s="139">
        <v>0</v>
      </c>
      <c r="D122" s="145"/>
      <c r="E122" s="192"/>
      <c r="F122" s="188">
        <f t="shared" ref="F122:F185" si="15">SUM(D122-C122)</f>
        <v>0</v>
      </c>
    </row>
    <row r="123" spans="1:7" hidden="1" x14ac:dyDescent="0.25">
      <c r="A123" s="13" t="s">
        <v>418</v>
      </c>
      <c r="B123" s="13" t="s">
        <v>137</v>
      </c>
      <c r="C123" s="178">
        <v>0</v>
      </c>
      <c r="D123" s="145"/>
      <c r="E123" s="192"/>
      <c r="F123" s="188">
        <f t="shared" si="15"/>
        <v>0</v>
      </c>
    </row>
    <row r="124" spans="1:7" ht="20.25" customHeight="1" x14ac:dyDescent="0.25">
      <c r="A124" s="156" t="s">
        <v>140</v>
      </c>
      <c r="B124" s="157" t="s">
        <v>141</v>
      </c>
      <c r="C124" s="158">
        <f>SUM(C125+C186+C190+C184)</f>
        <v>763861.39</v>
      </c>
      <c r="D124" s="158">
        <f>SUM(D125+D186+D190+D184)</f>
        <v>524607.40599999996</v>
      </c>
      <c r="E124" s="191">
        <f t="shared" si="13"/>
        <v>68.678350924373845</v>
      </c>
      <c r="F124" s="188">
        <f t="shared" si="15"/>
        <v>-239253.98400000005</v>
      </c>
    </row>
    <row r="125" spans="1:7" ht="25.5" x14ac:dyDescent="0.25">
      <c r="A125" s="12" t="s">
        <v>142</v>
      </c>
      <c r="B125" s="11" t="s">
        <v>143</v>
      </c>
      <c r="C125" s="143">
        <f>SUM(C126+C128+C159+C174)</f>
        <v>761861.39</v>
      </c>
      <c r="D125" s="144">
        <f>SUM(D126+D128+D159+D174)</f>
        <v>524073.18599999999</v>
      </c>
      <c r="E125" s="191">
        <f t="shared" si="13"/>
        <v>68.788521492078758</v>
      </c>
      <c r="F125" s="188">
        <f t="shared" si="15"/>
        <v>-237788.20400000003</v>
      </c>
    </row>
    <row r="126" spans="1:7" x14ac:dyDescent="0.25">
      <c r="A126" s="15" t="s">
        <v>144</v>
      </c>
      <c r="B126" s="11" t="s">
        <v>145</v>
      </c>
      <c r="C126" s="143">
        <f>SUM(C127)</f>
        <v>1710</v>
      </c>
      <c r="D126" s="144">
        <f>SUM(D127)</f>
        <v>429</v>
      </c>
      <c r="E126" s="191">
        <f t="shared" si="13"/>
        <v>25.087719298245613</v>
      </c>
      <c r="F126" s="188">
        <f t="shared" si="15"/>
        <v>-1281</v>
      </c>
    </row>
    <row r="127" spans="1:7" ht="25.5" x14ac:dyDescent="0.25">
      <c r="A127" s="20" t="s">
        <v>146</v>
      </c>
      <c r="B127" s="21" t="s">
        <v>147</v>
      </c>
      <c r="C127" s="159">
        <v>1710</v>
      </c>
      <c r="D127" s="145">
        <v>429</v>
      </c>
      <c r="E127" s="192">
        <f t="shared" si="13"/>
        <v>25.087719298245613</v>
      </c>
      <c r="F127" s="189">
        <f t="shared" si="15"/>
        <v>-1281</v>
      </c>
    </row>
    <row r="128" spans="1:7" ht="16.5" customHeight="1" x14ac:dyDescent="0.25">
      <c r="A128" s="15" t="s">
        <v>148</v>
      </c>
      <c r="B128" s="11" t="s">
        <v>149</v>
      </c>
      <c r="C128" s="136">
        <f>SUM(C129+C138+C139+C141+C143+C130+C133+C135+C140+C137+C142)</f>
        <v>289178.49</v>
      </c>
      <c r="D128" s="136">
        <f>SUM(D129+D138+D139+D141+D143+D130+D133+D135+D140+D137+D142)</f>
        <v>182915.21600000001</v>
      </c>
      <c r="E128" s="191">
        <f t="shared" si="13"/>
        <v>63.253396198313375</v>
      </c>
      <c r="F128" s="188">
        <f t="shared" si="15"/>
        <v>-106263.27399999998</v>
      </c>
    </row>
    <row r="129" spans="1:7" ht="38.25" x14ac:dyDescent="0.25">
      <c r="A129" s="20" t="s">
        <v>262</v>
      </c>
      <c r="B129" s="22" t="s">
        <v>229</v>
      </c>
      <c r="C129" s="139">
        <v>800</v>
      </c>
      <c r="D129" s="153">
        <v>800</v>
      </c>
      <c r="E129" s="192">
        <f t="shared" si="13"/>
        <v>100</v>
      </c>
      <c r="F129" s="189">
        <f t="shared" si="15"/>
        <v>0</v>
      </c>
    </row>
    <row r="130" spans="1:7" ht="27" x14ac:dyDescent="0.25">
      <c r="A130" s="171" t="s">
        <v>391</v>
      </c>
      <c r="B130" s="172" t="s">
        <v>392</v>
      </c>
      <c r="C130" s="173">
        <f>C131+C132</f>
        <v>2504.1999999999998</v>
      </c>
      <c r="D130" s="173">
        <f>D131+D132</f>
        <v>2504.1999999999998</v>
      </c>
      <c r="E130" s="191">
        <f t="shared" si="13"/>
        <v>100</v>
      </c>
      <c r="F130" s="188">
        <f t="shared" si="15"/>
        <v>0</v>
      </c>
      <c r="G130" s="167"/>
    </row>
    <row r="131" spans="1:7" ht="41.25" customHeight="1" x14ac:dyDescent="0.25">
      <c r="A131" s="20" t="s">
        <v>391</v>
      </c>
      <c r="B131" s="174" t="s">
        <v>409</v>
      </c>
      <c r="C131" s="139">
        <v>1015.9</v>
      </c>
      <c r="D131" s="153">
        <v>1015.9</v>
      </c>
      <c r="E131" s="192">
        <f t="shared" si="13"/>
        <v>100</v>
      </c>
      <c r="F131" s="189">
        <f t="shared" si="15"/>
        <v>0</v>
      </c>
    </row>
    <row r="132" spans="1:7" ht="25.5" x14ac:dyDescent="0.25">
      <c r="A132" s="20" t="s">
        <v>391</v>
      </c>
      <c r="B132" s="22" t="s">
        <v>410</v>
      </c>
      <c r="C132" s="139">
        <v>1488.3</v>
      </c>
      <c r="D132" s="153">
        <v>1488.3</v>
      </c>
      <c r="E132" s="192">
        <f t="shared" si="13"/>
        <v>100</v>
      </c>
      <c r="F132" s="189">
        <f t="shared" si="15"/>
        <v>0</v>
      </c>
    </row>
    <row r="133" spans="1:7" ht="51" x14ac:dyDescent="0.25">
      <c r="A133" s="20" t="s">
        <v>411</v>
      </c>
      <c r="B133" s="22" t="s">
        <v>412</v>
      </c>
      <c r="C133" s="139">
        <v>17611.400000000001</v>
      </c>
      <c r="D133" s="198">
        <v>16314.41</v>
      </c>
      <c r="E133" s="192">
        <f t="shared" si="13"/>
        <v>92.635508818151877</v>
      </c>
      <c r="F133" s="194">
        <f t="shared" si="15"/>
        <v>-1296.9900000000016</v>
      </c>
    </row>
    <row r="134" spans="1:7" ht="25.5" hidden="1" x14ac:dyDescent="0.25">
      <c r="A134" s="20" t="s">
        <v>411</v>
      </c>
      <c r="B134" s="22" t="s">
        <v>432</v>
      </c>
      <c r="C134" s="139">
        <v>0</v>
      </c>
      <c r="D134" s="153">
        <v>0</v>
      </c>
      <c r="E134" s="192"/>
      <c r="F134" s="189">
        <f t="shared" si="15"/>
        <v>0</v>
      </c>
    </row>
    <row r="135" spans="1:7" ht="39.75" customHeight="1" x14ac:dyDescent="0.25">
      <c r="A135" s="20" t="s">
        <v>411</v>
      </c>
      <c r="B135" s="22" t="s">
        <v>433</v>
      </c>
      <c r="C135" s="153">
        <v>6221.92</v>
      </c>
      <c r="D135" s="153">
        <v>0</v>
      </c>
      <c r="E135" s="192"/>
      <c r="F135" s="189">
        <f t="shared" si="15"/>
        <v>-6221.92</v>
      </c>
    </row>
    <row r="136" spans="1:7" ht="89.25" hidden="1" x14ac:dyDescent="0.25">
      <c r="A136" s="20" t="s">
        <v>411</v>
      </c>
      <c r="B136" s="199" t="s">
        <v>448</v>
      </c>
      <c r="C136" s="153">
        <v>0</v>
      </c>
      <c r="D136" s="153">
        <v>0</v>
      </c>
      <c r="E136" s="192"/>
      <c r="F136" s="189">
        <f t="shared" si="15"/>
        <v>0</v>
      </c>
    </row>
    <row r="137" spans="1:7" ht="51" hidden="1" x14ac:dyDescent="0.25">
      <c r="A137" s="179" t="s">
        <v>419</v>
      </c>
      <c r="B137" s="180" t="s">
        <v>420</v>
      </c>
      <c r="C137" s="139">
        <v>0</v>
      </c>
      <c r="D137" s="153">
        <v>0</v>
      </c>
      <c r="E137" s="192"/>
      <c r="F137" s="189">
        <f t="shared" si="15"/>
        <v>0</v>
      </c>
      <c r="G137" s="166"/>
    </row>
    <row r="138" spans="1:7" ht="54" customHeight="1" x14ac:dyDescent="0.25">
      <c r="A138" s="23" t="s">
        <v>209</v>
      </c>
      <c r="B138" s="18" t="s">
        <v>211</v>
      </c>
      <c r="C138" s="139">
        <v>18126.933000000001</v>
      </c>
      <c r="D138" s="153">
        <v>18126.93</v>
      </c>
      <c r="E138" s="192">
        <f t="shared" si="13"/>
        <v>99.999983450040887</v>
      </c>
      <c r="F138" s="189">
        <f t="shared" si="15"/>
        <v>-3.0000000006111804E-3</v>
      </c>
    </row>
    <row r="139" spans="1:7" ht="45" customHeight="1" x14ac:dyDescent="0.25">
      <c r="A139" s="23" t="s">
        <v>210</v>
      </c>
      <c r="B139" s="18" t="s">
        <v>212</v>
      </c>
      <c r="C139" s="139">
        <v>10801.7</v>
      </c>
      <c r="D139" s="153">
        <v>10801.7</v>
      </c>
      <c r="E139" s="192">
        <f t="shared" si="13"/>
        <v>100</v>
      </c>
      <c r="F139" s="189">
        <f t="shared" si="15"/>
        <v>0</v>
      </c>
      <c r="G139" s="166"/>
    </row>
    <row r="140" spans="1:7" ht="51" x14ac:dyDescent="0.25">
      <c r="A140" s="23" t="s">
        <v>413</v>
      </c>
      <c r="B140" s="18" t="s">
        <v>449</v>
      </c>
      <c r="C140" s="175">
        <v>1098.104</v>
      </c>
      <c r="D140" s="198">
        <v>1098.104</v>
      </c>
      <c r="E140" s="192">
        <f t="shared" si="13"/>
        <v>100</v>
      </c>
      <c r="F140" s="189">
        <f t="shared" si="15"/>
        <v>0</v>
      </c>
      <c r="G140" s="166"/>
    </row>
    <row r="141" spans="1:7" ht="80.25" customHeight="1" x14ac:dyDescent="0.25">
      <c r="A141" s="23" t="s">
        <v>263</v>
      </c>
      <c r="B141" s="27" t="s">
        <v>264</v>
      </c>
      <c r="C141" s="139">
        <v>70018.899999999994</v>
      </c>
      <c r="D141" s="200">
        <v>59800</v>
      </c>
      <c r="E141" s="192">
        <f t="shared" si="13"/>
        <v>85.405511940347537</v>
      </c>
      <c r="F141" s="189">
        <f t="shared" si="15"/>
        <v>-10218.899999999994</v>
      </c>
    </row>
    <row r="142" spans="1:7" ht="42.75" customHeight="1" x14ac:dyDescent="0.25">
      <c r="A142" s="23" t="s">
        <v>450</v>
      </c>
      <c r="B142" s="27" t="s">
        <v>451</v>
      </c>
      <c r="C142" s="139">
        <v>2643.5</v>
      </c>
      <c r="D142" s="200">
        <v>904.33900000000006</v>
      </c>
      <c r="E142" s="192">
        <f t="shared" si="13"/>
        <v>34.209911102704751</v>
      </c>
      <c r="F142" s="189">
        <f t="shared" si="15"/>
        <v>-1739.1610000000001</v>
      </c>
    </row>
    <row r="143" spans="1:7" x14ac:dyDescent="0.25">
      <c r="A143" s="15" t="s">
        <v>150</v>
      </c>
      <c r="B143" s="16" t="s">
        <v>151</v>
      </c>
      <c r="C143" s="136">
        <f>SUM(C144:C158)</f>
        <v>159351.83299999998</v>
      </c>
      <c r="D143" s="137">
        <f>SUM(D144:D158)</f>
        <v>72565.532999999996</v>
      </c>
      <c r="E143" s="191">
        <f t="shared" si="13"/>
        <v>45.537934289089733</v>
      </c>
      <c r="F143" s="188">
        <f t="shared" si="15"/>
        <v>-86786.299999999988</v>
      </c>
    </row>
    <row r="144" spans="1:7" ht="28.5" customHeight="1" x14ac:dyDescent="0.25">
      <c r="A144" s="20" t="s">
        <v>213</v>
      </c>
      <c r="B144" s="12" t="s">
        <v>230</v>
      </c>
      <c r="C144" s="139">
        <v>121.5</v>
      </c>
      <c r="D144" s="153">
        <v>0</v>
      </c>
      <c r="E144" s="192">
        <f t="shared" si="13"/>
        <v>0</v>
      </c>
      <c r="F144" s="189">
        <f t="shared" si="15"/>
        <v>-121.5</v>
      </c>
    </row>
    <row r="145" spans="1:10" ht="51" customHeight="1" x14ac:dyDescent="0.25">
      <c r="A145" s="20" t="s">
        <v>213</v>
      </c>
      <c r="B145" s="176" t="s">
        <v>399</v>
      </c>
      <c r="C145" s="139">
        <v>91.25</v>
      </c>
      <c r="D145" s="153">
        <v>91.25</v>
      </c>
      <c r="E145" s="192">
        <f t="shared" si="13"/>
        <v>100</v>
      </c>
      <c r="F145" s="189">
        <f t="shared" si="15"/>
        <v>0</v>
      </c>
    </row>
    <row r="146" spans="1:10" ht="28.5" customHeight="1" x14ac:dyDescent="0.25">
      <c r="A146" s="20" t="s">
        <v>213</v>
      </c>
      <c r="B146" s="176" t="s">
        <v>414</v>
      </c>
      <c r="C146" s="139">
        <v>344.6</v>
      </c>
      <c r="D146" s="153">
        <v>344.6</v>
      </c>
      <c r="E146" s="192">
        <f t="shared" si="13"/>
        <v>100</v>
      </c>
      <c r="F146" s="189">
        <f t="shared" si="15"/>
        <v>0</v>
      </c>
      <c r="G146" s="166"/>
    </row>
    <row r="147" spans="1:10" ht="63.75" x14ac:dyDescent="0.25">
      <c r="A147" s="20" t="s">
        <v>213</v>
      </c>
      <c r="B147" s="160" t="s">
        <v>393</v>
      </c>
      <c r="C147" s="139">
        <v>170</v>
      </c>
      <c r="D147" s="139">
        <v>170</v>
      </c>
      <c r="E147" s="192">
        <f t="shared" si="13"/>
        <v>100</v>
      </c>
      <c r="F147" s="189">
        <f t="shared" si="15"/>
        <v>0</v>
      </c>
      <c r="G147" s="166"/>
      <c r="J147" s="9" t="s">
        <v>181</v>
      </c>
    </row>
    <row r="148" spans="1:10" ht="18.75" customHeight="1" x14ac:dyDescent="0.25">
      <c r="A148" s="20" t="s">
        <v>213</v>
      </c>
      <c r="B148" s="161" t="s">
        <v>394</v>
      </c>
      <c r="C148" s="139">
        <v>69.900000000000006</v>
      </c>
      <c r="D148" s="139">
        <v>69.900000000000006</v>
      </c>
      <c r="E148" s="192">
        <f t="shared" si="13"/>
        <v>100</v>
      </c>
      <c r="F148" s="189">
        <f t="shared" si="15"/>
        <v>0</v>
      </c>
    </row>
    <row r="149" spans="1:10" ht="63.75" customHeight="1" x14ac:dyDescent="0.25">
      <c r="A149" s="20" t="s">
        <v>213</v>
      </c>
      <c r="B149" s="13" t="s">
        <v>214</v>
      </c>
      <c r="C149" s="139">
        <v>445.6</v>
      </c>
      <c r="D149" s="153">
        <v>0</v>
      </c>
      <c r="E149" s="192">
        <f t="shared" si="13"/>
        <v>0</v>
      </c>
      <c r="F149" s="189">
        <f t="shared" si="15"/>
        <v>-445.6</v>
      </c>
    </row>
    <row r="150" spans="1:10" ht="114.75" x14ac:dyDescent="0.25">
      <c r="A150" s="20" t="s">
        <v>213</v>
      </c>
      <c r="B150" s="19" t="s">
        <v>434</v>
      </c>
      <c r="C150" s="139">
        <v>178.2</v>
      </c>
      <c r="D150" s="153">
        <v>0</v>
      </c>
      <c r="E150" s="192">
        <f t="shared" si="13"/>
        <v>0</v>
      </c>
      <c r="F150" s="189">
        <f t="shared" si="15"/>
        <v>-178.2</v>
      </c>
    </row>
    <row r="151" spans="1:10" ht="51" customHeight="1" x14ac:dyDescent="0.25">
      <c r="A151" s="20" t="s">
        <v>213</v>
      </c>
      <c r="B151" s="199" t="s">
        <v>452</v>
      </c>
      <c r="C151" s="139">
        <v>0</v>
      </c>
      <c r="D151" s="153">
        <v>0</v>
      </c>
      <c r="E151" s="192"/>
      <c r="F151" s="189">
        <f t="shared" si="15"/>
        <v>0</v>
      </c>
    </row>
    <row r="152" spans="1:10" ht="25.5" x14ac:dyDescent="0.25">
      <c r="A152" s="20" t="s">
        <v>152</v>
      </c>
      <c r="B152" s="21" t="s">
        <v>153</v>
      </c>
      <c r="C152" s="159">
        <v>35689</v>
      </c>
      <c r="D152" s="145">
        <v>26800</v>
      </c>
      <c r="E152" s="192">
        <f t="shared" si="13"/>
        <v>75.093165961500745</v>
      </c>
      <c r="F152" s="189">
        <f t="shared" si="15"/>
        <v>-8889</v>
      </c>
    </row>
    <row r="153" spans="1:10" ht="18" customHeight="1" x14ac:dyDescent="0.25">
      <c r="A153" s="20" t="s">
        <v>152</v>
      </c>
      <c r="B153" s="21" t="s">
        <v>154</v>
      </c>
      <c r="C153" s="159">
        <v>10161.6</v>
      </c>
      <c r="D153" s="145">
        <v>10161.6</v>
      </c>
      <c r="E153" s="192">
        <f t="shared" si="13"/>
        <v>100</v>
      </c>
      <c r="F153" s="189">
        <f t="shared" si="15"/>
        <v>0</v>
      </c>
    </row>
    <row r="154" spans="1:10" ht="51" x14ac:dyDescent="0.25">
      <c r="A154" s="20" t="s">
        <v>152</v>
      </c>
      <c r="B154" s="21" t="s">
        <v>421</v>
      </c>
      <c r="C154" s="159">
        <v>0</v>
      </c>
      <c r="D154" s="145">
        <v>0</v>
      </c>
      <c r="E154" s="192"/>
      <c r="F154" s="189">
        <f t="shared" si="15"/>
        <v>0</v>
      </c>
    </row>
    <row r="155" spans="1:10" ht="28.5" customHeight="1" x14ac:dyDescent="0.25">
      <c r="A155" s="20" t="s">
        <v>152</v>
      </c>
      <c r="B155" s="22" t="s">
        <v>415</v>
      </c>
      <c r="C155" s="159">
        <v>8273.2999999999993</v>
      </c>
      <c r="D155" s="145">
        <v>8273.2999999999993</v>
      </c>
      <c r="E155" s="192">
        <f t="shared" si="13"/>
        <v>100</v>
      </c>
      <c r="F155" s="189">
        <f t="shared" si="15"/>
        <v>0</v>
      </c>
    </row>
    <row r="156" spans="1:10" ht="42" customHeight="1" x14ac:dyDescent="0.25">
      <c r="A156" s="20" t="s">
        <v>152</v>
      </c>
      <c r="B156" s="176" t="s">
        <v>399</v>
      </c>
      <c r="C156" s="159">
        <v>105.55</v>
      </c>
      <c r="D156" s="145">
        <v>105.55</v>
      </c>
      <c r="E156" s="192">
        <f t="shared" si="13"/>
        <v>100</v>
      </c>
      <c r="F156" s="189">
        <f t="shared" si="15"/>
        <v>0</v>
      </c>
      <c r="I156" s="9" t="s">
        <v>181</v>
      </c>
    </row>
    <row r="157" spans="1:10" ht="38.25" x14ac:dyDescent="0.25">
      <c r="A157" s="20" t="s">
        <v>152</v>
      </c>
      <c r="B157" s="21" t="s">
        <v>416</v>
      </c>
      <c r="C157" s="177">
        <v>833.33299999999997</v>
      </c>
      <c r="D157" s="145">
        <v>833.33299999999997</v>
      </c>
      <c r="E157" s="192">
        <f t="shared" si="13"/>
        <v>100</v>
      </c>
      <c r="F157" s="189">
        <f t="shared" si="15"/>
        <v>0</v>
      </c>
    </row>
    <row r="158" spans="1:10" ht="27" customHeight="1" x14ac:dyDescent="0.25">
      <c r="A158" s="20" t="s">
        <v>155</v>
      </c>
      <c r="B158" s="21" t="s">
        <v>156</v>
      </c>
      <c r="C158" s="159">
        <v>102868</v>
      </c>
      <c r="D158" s="145">
        <v>25716</v>
      </c>
      <c r="E158" s="192">
        <f t="shared" si="13"/>
        <v>24.999027880390404</v>
      </c>
      <c r="F158" s="189">
        <f t="shared" si="15"/>
        <v>-77152</v>
      </c>
    </row>
    <row r="159" spans="1:10" x14ac:dyDescent="0.25">
      <c r="A159" s="15" t="s">
        <v>157</v>
      </c>
      <c r="B159" s="11" t="s">
        <v>158</v>
      </c>
      <c r="C159" s="136">
        <f>SUM(C160+C162+C163+C171+C170+C161)</f>
        <v>468915.6</v>
      </c>
      <c r="D159" s="136">
        <f>SUM(D160+D162+D163+D171+D170+D161)</f>
        <v>339726.47</v>
      </c>
      <c r="E159" s="191">
        <f t="shared" si="13"/>
        <v>72.449385347811003</v>
      </c>
      <c r="F159" s="188">
        <f t="shared" si="15"/>
        <v>-129189.13</v>
      </c>
    </row>
    <row r="160" spans="1:10" ht="25.5" x14ac:dyDescent="0.25">
      <c r="A160" s="20" t="s">
        <v>159</v>
      </c>
      <c r="B160" s="21" t="s">
        <v>160</v>
      </c>
      <c r="C160" s="159">
        <v>17981</v>
      </c>
      <c r="D160" s="145">
        <v>12107.43</v>
      </c>
      <c r="E160" s="192">
        <f t="shared" si="13"/>
        <v>67.334575385128744</v>
      </c>
      <c r="F160" s="189">
        <f t="shared" si="15"/>
        <v>-5873.57</v>
      </c>
      <c r="G160" s="166"/>
    </row>
    <row r="161" spans="1:8" ht="43.5" customHeight="1" x14ac:dyDescent="0.25">
      <c r="A161" s="20" t="s">
        <v>252</v>
      </c>
      <c r="B161" s="21" t="s">
        <v>253</v>
      </c>
      <c r="C161" s="159">
        <v>22.1</v>
      </c>
      <c r="D161" s="145">
        <v>22.1</v>
      </c>
      <c r="E161" s="192">
        <f t="shared" si="13"/>
        <v>100</v>
      </c>
      <c r="F161" s="189">
        <f t="shared" si="15"/>
        <v>0</v>
      </c>
    </row>
    <row r="162" spans="1:8" ht="38.25" x14ac:dyDescent="0.25">
      <c r="A162" s="20" t="s">
        <v>161</v>
      </c>
      <c r="B162" s="21" t="s">
        <v>162</v>
      </c>
      <c r="C162" s="159">
        <v>11918</v>
      </c>
      <c r="D162" s="201">
        <v>10597.34</v>
      </c>
      <c r="E162" s="192">
        <f t="shared" si="13"/>
        <v>88.918778318509823</v>
      </c>
      <c r="F162" s="189">
        <f t="shared" si="15"/>
        <v>-1320.6599999999999</v>
      </c>
    </row>
    <row r="163" spans="1:8" ht="32.25" customHeight="1" x14ac:dyDescent="0.25">
      <c r="A163" s="15" t="s">
        <v>163</v>
      </c>
      <c r="B163" s="16" t="s">
        <v>164</v>
      </c>
      <c r="C163" s="162">
        <f>SUM(C164:C169)</f>
        <v>65268.1</v>
      </c>
      <c r="D163" s="162">
        <f>SUM(D164:D169)</f>
        <v>54622.46</v>
      </c>
      <c r="E163" s="191">
        <f t="shared" si="13"/>
        <v>83.689367393872359</v>
      </c>
      <c r="F163" s="188">
        <f t="shared" si="15"/>
        <v>-10645.64</v>
      </c>
    </row>
    <row r="164" spans="1:8" ht="51" x14ac:dyDescent="0.25">
      <c r="A164" s="10" t="s">
        <v>163</v>
      </c>
      <c r="B164" s="12" t="s">
        <v>165</v>
      </c>
      <c r="C164" s="159">
        <v>250</v>
      </c>
      <c r="D164" s="145">
        <v>187.5</v>
      </c>
      <c r="E164" s="192">
        <f t="shared" si="13"/>
        <v>75</v>
      </c>
      <c r="F164" s="189">
        <f t="shared" si="15"/>
        <v>-62.5</v>
      </c>
    </row>
    <row r="165" spans="1:8" ht="51" x14ac:dyDescent="0.25">
      <c r="A165" s="20" t="s">
        <v>163</v>
      </c>
      <c r="B165" s="21" t="s">
        <v>166</v>
      </c>
      <c r="C165" s="159">
        <v>63940</v>
      </c>
      <c r="D165" s="145">
        <v>54336.56</v>
      </c>
      <c r="E165" s="192">
        <f t="shared" si="13"/>
        <v>84.980544260243974</v>
      </c>
      <c r="F165" s="189">
        <f t="shared" si="15"/>
        <v>-9603.4400000000023</v>
      </c>
    </row>
    <row r="166" spans="1:8" ht="51" customHeight="1" x14ac:dyDescent="0.25">
      <c r="A166" s="20" t="s">
        <v>163</v>
      </c>
      <c r="B166" s="21" t="s">
        <v>167</v>
      </c>
      <c r="C166" s="159">
        <v>0.1</v>
      </c>
      <c r="D166" s="145">
        <v>0.1</v>
      </c>
      <c r="E166" s="192">
        <f t="shared" si="13"/>
        <v>100</v>
      </c>
      <c r="F166" s="189">
        <f t="shared" si="15"/>
        <v>0</v>
      </c>
      <c r="H166" s="9" t="s">
        <v>181</v>
      </c>
    </row>
    <row r="167" spans="1:8" ht="25.5" x14ac:dyDescent="0.25">
      <c r="A167" s="10" t="s">
        <v>163</v>
      </c>
      <c r="B167" s="12" t="s">
        <v>168</v>
      </c>
      <c r="C167" s="159">
        <v>98.3</v>
      </c>
      <c r="D167" s="145">
        <v>98.3</v>
      </c>
      <c r="E167" s="192">
        <f t="shared" ref="E167:E180" si="16">SUM(D167*100/C167)</f>
        <v>100</v>
      </c>
      <c r="F167" s="189">
        <f t="shared" si="15"/>
        <v>0</v>
      </c>
    </row>
    <row r="168" spans="1:8" ht="67.5" customHeight="1" x14ac:dyDescent="0.25">
      <c r="A168" s="10" t="s">
        <v>163</v>
      </c>
      <c r="B168" s="12" t="s">
        <v>231</v>
      </c>
      <c r="C168" s="159">
        <v>0</v>
      </c>
      <c r="D168" s="145">
        <v>0</v>
      </c>
      <c r="E168" s="192"/>
      <c r="F168" s="189">
        <f t="shared" si="15"/>
        <v>0</v>
      </c>
    </row>
    <row r="169" spans="1:8" ht="76.5" customHeight="1" x14ac:dyDescent="0.25">
      <c r="A169" s="20" t="s">
        <v>163</v>
      </c>
      <c r="B169" s="24" t="s">
        <v>241</v>
      </c>
      <c r="C169" s="159">
        <v>979.7</v>
      </c>
      <c r="D169" s="145">
        <v>0</v>
      </c>
      <c r="E169" s="192">
        <f t="shared" si="16"/>
        <v>0</v>
      </c>
      <c r="F169" s="189">
        <f t="shared" si="15"/>
        <v>-979.7</v>
      </c>
    </row>
    <row r="170" spans="1:8" ht="28.5" customHeight="1" x14ac:dyDescent="0.25">
      <c r="A170" s="10" t="s">
        <v>254</v>
      </c>
      <c r="B170" s="12" t="s">
        <v>255</v>
      </c>
      <c r="C170" s="159">
        <v>1173.4000000000001</v>
      </c>
      <c r="D170" s="201">
        <v>820.84</v>
      </c>
      <c r="E170" s="192">
        <f>SUM(D170*100/C170)</f>
        <v>69.953979887506392</v>
      </c>
      <c r="F170" s="189">
        <f>SUM(C170-D170)</f>
        <v>352.56000000000006</v>
      </c>
    </row>
    <row r="171" spans="1:8" x14ac:dyDescent="0.25">
      <c r="A171" s="15" t="s">
        <v>169</v>
      </c>
      <c r="B171" s="11" t="s">
        <v>170</v>
      </c>
      <c r="C171" s="143">
        <f>SUM(C172:C173)</f>
        <v>372553</v>
      </c>
      <c r="D171" s="144">
        <f t="shared" ref="D171" si="17">SUM(D172:D173)</f>
        <v>261556.3</v>
      </c>
      <c r="E171" s="191">
        <f t="shared" si="16"/>
        <v>70.206467267744458</v>
      </c>
      <c r="F171" s="188">
        <f t="shared" si="15"/>
        <v>-110996.70000000001</v>
      </c>
    </row>
    <row r="172" spans="1:8" ht="153" x14ac:dyDescent="0.25">
      <c r="A172" s="10" t="s">
        <v>171</v>
      </c>
      <c r="B172" s="12" t="s">
        <v>172</v>
      </c>
      <c r="C172" s="159">
        <v>217678</v>
      </c>
      <c r="D172" s="201">
        <v>153193.79999999999</v>
      </c>
      <c r="E172" s="192">
        <f t="shared" si="16"/>
        <v>70.376335688494009</v>
      </c>
      <c r="F172" s="189">
        <f t="shared" si="15"/>
        <v>-64484.200000000012</v>
      </c>
    </row>
    <row r="173" spans="1:8" ht="25.5" x14ac:dyDescent="0.25">
      <c r="A173" s="10" t="s">
        <v>171</v>
      </c>
      <c r="B173" s="12" t="s">
        <v>173</v>
      </c>
      <c r="C173" s="159">
        <v>154875</v>
      </c>
      <c r="D173" s="201">
        <v>108362.5</v>
      </c>
      <c r="E173" s="192">
        <f t="shared" si="16"/>
        <v>69.967715899919284</v>
      </c>
      <c r="F173" s="189">
        <f t="shared" si="15"/>
        <v>-46512.5</v>
      </c>
    </row>
    <row r="174" spans="1:8" x14ac:dyDescent="0.25">
      <c r="A174" s="25" t="s">
        <v>215</v>
      </c>
      <c r="B174" s="26" t="s">
        <v>216</v>
      </c>
      <c r="C174" s="144">
        <f>SUM(C175:C180)</f>
        <v>2057.3000000000002</v>
      </c>
      <c r="D174" s="144">
        <f>SUM(D175:D180)</f>
        <v>1002.5</v>
      </c>
      <c r="E174" s="195">
        <f>SUM(E177:E179)</f>
        <v>46.632937009865927</v>
      </c>
      <c r="F174" s="188">
        <f t="shared" si="15"/>
        <v>-1054.8000000000002</v>
      </c>
    </row>
    <row r="175" spans="1:8" ht="38.25" x14ac:dyDescent="0.25">
      <c r="A175" s="20" t="s">
        <v>453</v>
      </c>
      <c r="B175" s="21" t="s">
        <v>454</v>
      </c>
      <c r="C175" s="159">
        <v>30.8</v>
      </c>
      <c r="D175" s="202">
        <v>30.8</v>
      </c>
      <c r="E175" s="195"/>
      <c r="F175" s="189">
        <f t="shared" si="15"/>
        <v>0</v>
      </c>
    </row>
    <row r="176" spans="1:8" ht="63.75" hidden="1" x14ac:dyDescent="0.25">
      <c r="A176" s="20" t="s">
        <v>435</v>
      </c>
      <c r="B176" s="21" t="s">
        <v>436</v>
      </c>
      <c r="C176" s="159">
        <v>0</v>
      </c>
      <c r="D176" s="196">
        <v>0</v>
      </c>
      <c r="E176" s="197"/>
      <c r="F176" s="189">
        <f t="shared" si="15"/>
        <v>0</v>
      </c>
    </row>
    <row r="177" spans="1:6" ht="51" hidden="1" x14ac:dyDescent="0.25">
      <c r="A177" s="10" t="s">
        <v>217</v>
      </c>
      <c r="B177" s="13" t="s">
        <v>422</v>
      </c>
      <c r="C177" s="159">
        <v>0</v>
      </c>
      <c r="D177" s="145">
        <v>0</v>
      </c>
      <c r="E177" s="192"/>
      <c r="F177" s="189">
        <f t="shared" si="15"/>
        <v>0</v>
      </c>
    </row>
    <row r="178" spans="1:6" ht="76.5" hidden="1" x14ac:dyDescent="0.25">
      <c r="A178" s="10" t="s">
        <v>217</v>
      </c>
      <c r="B178" s="13" t="s">
        <v>455</v>
      </c>
      <c r="C178" s="159">
        <v>0</v>
      </c>
      <c r="D178" s="145">
        <v>0</v>
      </c>
      <c r="E178" s="192"/>
      <c r="F178" s="189">
        <f t="shared" si="15"/>
        <v>0</v>
      </c>
    </row>
    <row r="179" spans="1:6" ht="102" x14ac:dyDescent="0.25">
      <c r="A179" s="10" t="s">
        <v>437</v>
      </c>
      <c r="B179" s="19" t="s">
        <v>234</v>
      </c>
      <c r="C179" s="159">
        <v>1976.5</v>
      </c>
      <c r="D179" s="145">
        <v>921.7</v>
      </c>
      <c r="E179" s="192">
        <f t="shared" si="16"/>
        <v>46.632937009865927</v>
      </c>
      <c r="F179" s="189">
        <f t="shared" si="15"/>
        <v>-1054.8</v>
      </c>
    </row>
    <row r="180" spans="1:6" ht="15" customHeight="1" x14ac:dyDescent="0.25">
      <c r="A180" s="10" t="s">
        <v>438</v>
      </c>
      <c r="B180" s="19" t="s">
        <v>439</v>
      </c>
      <c r="C180" s="159">
        <v>50</v>
      </c>
      <c r="D180" s="145">
        <v>50</v>
      </c>
      <c r="E180" s="192">
        <f t="shared" si="16"/>
        <v>100</v>
      </c>
      <c r="F180" s="189">
        <f t="shared" si="15"/>
        <v>0</v>
      </c>
    </row>
    <row r="181" spans="1:6" ht="51" hidden="1" x14ac:dyDescent="0.25">
      <c r="A181" s="10" t="s">
        <v>423</v>
      </c>
      <c r="B181" s="13" t="s">
        <v>424</v>
      </c>
      <c r="C181" s="181">
        <v>0</v>
      </c>
      <c r="D181" s="168">
        <v>0</v>
      </c>
      <c r="E181" s="192"/>
      <c r="F181" s="189">
        <f t="shared" si="15"/>
        <v>0</v>
      </c>
    </row>
    <row r="182" spans="1:6" ht="51" hidden="1" x14ac:dyDescent="0.25">
      <c r="A182" s="10" t="s">
        <v>423</v>
      </c>
      <c r="B182" s="13" t="s">
        <v>425</v>
      </c>
      <c r="C182" s="181">
        <v>0</v>
      </c>
      <c r="D182" s="168">
        <v>0</v>
      </c>
      <c r="E182" s="192"/>
      <c r="F182" s="189">
        <f t="shared" si="15"/>
        <v>0</v>
      </c>
    </row>
    <row r="183" spans="1:6" ht="51" hidden="1" x14ac:dyDescent="0.25">
      <c r="A183" s="10" t="s">
        <v>423</v>
      </c>
      <c r="B183" s="13" t="s">
        <v>429</v>
      </c>
      <c r="C183" s="181">
        <v>0</v>
      </c>
      <c r="D183" s="168">
        <v>0</v>
      </c>
      <c r="E183" s="192"/>
      <c r="F183" s="189">
        <f t="shared" si="15"/>
        <v>0</v>
      </c>
    </row>
    <row r="184" spans="1:6" ht="25.5" x14ac:dyDescent="0.25">
      <c r="A184" s="15" t="s">
        <v>395</v>
      </c>
      <c r="B184" s="11" t="s">
        <v>396</v>
      </c>
      <c r="C184" s="138">
        <f>SUM(C185:C186)</f>
        <v>2000</v>
      </c>
      <c r="D184" s="148">
        <f>SUM(D185)</f>
        <v>2000</v>
      </c>
      <c r="E184" s="192"/>
      <c r="F184" s="188">
        <f t="shared" si="15"/>
        <v>0</v>
      </c>
    </row>
    <row r="185" spans="1:6" ht="25.5" x14ac:dyDescent="0.25">
      <c r="A185" s="10" t="s">
        <v>397</v>
      </c>
      <c r="B185" s="12" t="s">
        <v>396</v>
      </c>
      <c r="C185" s="142">
        <v>2000</v>
      </c>
      <c r="D185" s="168">
        <v>2000</v>
      </c>
      <c r="E185" s="192"/>
      <c r="F185" s="189">
        <f t="shared" si="15"/>
        <v>0</v>
      </c>
    </row>
    <row r="186" spans="1:6" ht="25.5" x14ac:dyDescent="0.25">
      <c r="A186" s="15" t="s">
        <v>202</v>
      </c>
      <c r="B186" s="11" t="s">
        <v>203</v>
      </c>
      <c r="C186" s="136">
        <f>SUM(C187:C189)</f>
        <v>0</v>
      </c>
      <c r="D186" s="137">
        <f t="shared" ref="D186" si="18">SUM(D187:D189)</f>
        <v>1608.4599999999998</v>
      </c>
      <c r="E186" s="191"/>
      <c r="F186" s="188">
        <f t="shared" ref="F186:F194" si="19">SUM(D186-C186)</f>
        <v>1608.4599999999998</v>
      </c>
    </row>
    <row r="187" spans="1:6" ht="25.5" x14ac:dyDescent="0.25">
      <c r="A187" s="10" t="s">
        <v>232</v>
      </c>
      <c r="B187" s="12" t="s">
        <v>204</v>
      </c>
      <c r="C187" s="159">
        <v>0</v>
      </c>
      <c r="D187" s="145">
        <v>1533.07</v>
      </c>
      <c r="E187" s="192"/>
      <c r="F187" s="189">
        <f t="shared" si="19"/>
        <v>1533.07</v>
      </c>
    </row>
    <row r="188" spans="1:6" ht="25.5" x14ac:dyDescent="0.25">
      <c r="A188" s="10" t="s">
        <v>256</v>
      </c>
      <c r="B188" s="12" t="s">
        <v>204</v>
      </c>
      <c r="C188" s="159">
        <v>0</v>
      </c>
      <c r="D188" s="145">
        <v>37.299999999999997</v>
      </c>
      <c r="E188" s="192"/>
      <c r="F188" s="189">
        <f t="shared" si="19"/>
        <v>37.299999999999997</v>
      </c>
    </row>
    <row r="189" spans="1:6" ht="25.5" x14ac:dyDescent="0.25">
      <c r="A189" s="10" t="s">
        <v>257</v>
      </c>
      <c r="B189" s="12" t="s">
        <v>204</v>
      </c>
      <c r="C189" s="159">
        <v>0</v>
      </c>
      <c r="D189" s="145">
        <v>38.090000000000003</v>
      </c>
      <c r="E189" s="192"/>
      <c r="F189" s="189">
        <f t="shared" si="19"/>
        <v>38.090000000000003</v>
      </c>
    </row>
    <row r="190" spans="1:6" ht="38.25" x14ac:dyDescent="0.25">
      <c r="A190" s="15" t="s">
        <v>205</v>
      </c>
      <c r="B190" s="11" t="s">
        <v>206</v>
      </c>
      <c r="C190" s="143">
        <f>SUM(C191:C193)</f>
        <v>0</v>
      </c>
      <c r="D190" s="144">
        <f>SUM(D191:D193)</f>
        <v>-3074.24</v>
      </c>
      <c r="E190" s="192"/>
      <c r="F190" s="188">
        <f t="shared" si="19"/>
        <v>-3074.24</v>
      </c>
    </row>
    <row r="191" spans="1:6" x14ac:dyDescent="0.25">
      <c r="A191" s="10" t="s">
        <v>207</v>
      </c>
      <c r="B191" s="12"/>
      <c r="C191" s="163">
        <v>0</v>
      </c>
      <c r="D191" s="145">
        <v>-1539.68</v>
      </c>
      <c r="E191" s="192"/>
      <c r="F191" s="189">
        <f t="shared" si="19"/>
        <v>-1539.68</v>
      </c>
    </row>
    <row r="192" spans="1:6" x14ac:dyDescent="0.25">
      <c r="A192" s="10" t="s">
        <v>208</v>
      </c>
      <c r="B192" s="12"/>
      <c r="C192" s="159">
        <v>0</v>
      </c>
      <c r="D192" s="145">
        <v>-1534.56</v>
      </c>
      <c r="E192" s="192"/>
      <c r="F192" s="189">
        <f t="shared" si="19"/>
        <v>-1534.56</v>
      </c>
    </row>
    <row r="193" spans="1:6" x14ac:dyDescent="0.25">
      <c r="A193" s="10" t="s">
        <v>426</v>
      </c>
      <c r="B193" s="12"/>
      <c r="C193" s="159">
        <v>0</v>
      </c>
      <c r="D193" s="145">
        <v>0</v>
      </c>
      <c r="E193" s="192"/>
      <c r="F193" s="189">
        <f t="shared" si="19"/>
        <v>0</v>
      </c>
    </row>
    <row r="194" spans="1:6" x14ac:dyDescent="0.25">
      <c r="A194" s="15"/>
      <c r="B194" s="11" t="s">
        <v>174</v>
      </c>
      <c r="C194" s="143">
        <f>SUM(C124+C4)</f>
        <v>1289893.29</v>
      </c>
      <c r="D194" s="143">
        <f>D4+D124</f>
        <v>936393.7209999999</v>
      </c>
      <c r="E194" s="191">
        <f t="shared" ref="E194" si="20">SUM(D194*100/C194)</f>
        <v>72.594665640907394</v>
      </c>
      <c r="F194" s="188">
        <f t="shared" si="19"/>
        <v>-353499.56900000013</v>
      </c>
    </row>
  </sheetData>
  <mergeCells count="1">
    <mergeCell ref="A1:F1"/>
  </mergeCells>
  <pageMargins left="0.70866141732283472" right="0" top="0.74803149606299213" bottom="0.74803149606299213" header="0.31496062992125984" footer="0.31496062992125984"/>
  <pageSetup paperSize="9" scale="79" fitToHeight="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9"/>
  <sheetViews>
    <sheetView topLeftCell="A33" workbookViewId="0">
      <selection activeCell="E51" sqref="E51"/>
    </sheetView>
  </sheetViews>
  <sheetFormatPr defaultRowHeight="15" x14ac:dyDescent="0.25"/>
  <cols>
    <col min="1" max="1" width="12.7109375" style="9" customWidth="1"/>
    <col min="2" max="2" width="58.5703125" style="9" customWidth="1"/>
    <col min="3" max="3" width="14.5703125" style="9" customWidth="1"/>
    <col min="4" max="4" width="8.42578125" style="9" hidden="1" customWidth="1"/>
    <col min="5" max="5" width="15" style="9" customWidth="1"/>
    <col min="6" max="6" width="13.5703125" style="97" customWidth="1"/>
    <col min="7" max="7" width="6.7109375" style="9" hidden="1" customWidth="1"/>
    <col min="8" max="8" width="15" style="9" customWidth="1"/>
    <col min="9" max="16384" width="9.140625" style="9"/>
  </cols>
  <sheetData>
    <row r="1" spans="1:19" ht="19.5" x14ac:dyDescent="0.35">
      <c r="A1" s="204" t="s">
        <v>265</v>
      </c>
      <c r="B1" s="204"/>
      <c r="C1" s="204"/>
      <c r="D1" s="204"/>
      <c r="E1" s="204"/>
      <c r="F1" s="204"/>
      <c r="G1" s="204"/>
      <c r="H1" s="204"/>
    </row>
    <row r="2" spans="1:19" ht="19.5" x14ac:dyDescent="0.35">
      <c r="A2" s="204" t="s">
        <v>440</v>
      </c>
      <c r="B2" s="204"/>
      <c r="C2" s="204"/>
      <c r="D2" s="204"/>
      <c r="E2" s="204"/>
      <c r="F2" s="204"/>
      <c r="G2" s="204"/>
      <c r="H2" s="204"/>
    </row>
    <row r="3" spans="1:19" ht="15.75" x14ac:dyDescent="0.25">
      <c r="A3" s="28"/>
      <c r="B3" s="28"/>
      <c r="C3" s="28"/>
      <c r="D3" s="28"/>
      <c r="E3" s="28"/>
      <c r="F3" s="205"/>
      <c r="G3" s="205"/>
      <c r="H3" s="205"/>
    </row>
    <row r="4" spans="1:19" s="29" customFormat="1" ht="110.25" customHeight="1" x14ac:dyDescent="0.2">
      <c r="A4" s="129" t="s">
        <v>266</v>
      </c>
      <c r="B4" s="129" t="s">
        <v>267</v>
      </c>
      <c r="C4" s="130" t="s">
        <v>268</v>
      </c>
      <c r="D4" s="129" t="s">
        <v>269</v>
      </c>
      <c r="E4" s="130" t="s">
        <v>389</v>
      </c>
      <c r="F4" s="130" t="s">
        <v>441</v>
      </c>
      <c r="G4" s="129" t="s">
        <v>270</v>
      </c>
      <c r="H4" s="131" t="s">
        <v>390</v>
      </c>
    </row>
    <row r="5" spans="1:19" s="29" customFormat="1" ht="15.75" x14ac:dyDescent="0.2">
      <c r="A5" s="129">
        <v>1</v>
      </c>
      <c r="B5" s="129">
        <v>2</v>
      </c>
      <c r="C5" s="130">
        <v>3</v>
      </c>
      <c r="D5" s="129"/>
      <c r="E5" s="130">
        <v>4</v>
      </c>
      <c r="F5" s="130">
        <v>5</v>
      </c>
      <c r="G5" s="129"/>
      <c r="H5" s="131">
        <v>6</v>
      </c>
    </row>
    <row r="6" spans="1:19" ht="15.75" x14ac:dyDescent="0.25">
      <c r="A6" s="30">
        <v>100</v>
      </c>
      <c r="B6" s="31" t="s">
        <v>271</v>
      </c>
      <c r="C6" s="32">
        <f>SUM(C7:C14)</f>
        <v>103525.43</v>
      </c>
      <c r="D6" s="33"/>
      <c r="E6" s="32">
        <f>SUM(E7:E14)</f>
        <v>93260.9</v>
      </c>
      <c r="F6" s="32">
        <f>SUM(F7:F14)</f>
        <v>50499.54</v>
      </c>
      <c r="G6" s="33"/>
      <c r="H6" s="35">
        <f>F6/E6*100</f>
        <v>54.148673238195222</v>
      </c>
    </row>
    <row r="7" spans="1:19" s="41" customFormat="1" ht="31.5" x14ac:dyDescent="0.25">
      <c r="A7" s="36">
        <v>102</v>
      </c>
      <c r="B7" s="37" t="s">
        <v>272</v>
      </c>
      <c r="C7" s="38">
        <v>1388.5</v>
      </c>
      <c r="D7" s="39"/>
      <c r="E7" s="38">
        <v>1388.5</v>
      </c>
      <c r="F7" s="38">
        <v>968.1</v>
      </c>
      <c r="G7" s="39"/>
      <c r="H7" s="40">
        <f>F7/E7*100</f>
        <v>69.722722362261436</v>
      </c>
    </row>
    <row r="8" spans="1:19" ht="47.25" x14ac:dyDescent="0.25">
      <c r="A8" s="42">
        <v>103</v>
      </c>
      <c r="B8" s="37" t="s">
        <v>273</v>
      </c>
      <c r="C8" s="43">
        <v>2759.99</v>
      </c>
      <c r="D8" s="44"/>
      <c r="E8" s="43">
        <v>2759.99</v>
      </c>
      <c r="F8" s="43">
        <v>1917.2</v>
      </c>
      <c r="G8" s="44"/>
      <c r="H8" s="40">
        <f>F8/E8*100</f>
        <v>69.464019797173179</v>
      </c>
      <c r="L8" s="45"/>
      <c r="M8" s="45"/>
      <c r="N8" s="46"/>
      <c r="O8" s="45"/>
      <c r="P8" s="45"/>
      <c r="Q8" s="45"/>
      <c r="R8" s="45"/>
      <c r="S8" s="47"/>
    </row>
    <row r="9" spans="1:19" ht="63" x14ac:dyDescent="0.25">
      <c r="A9" s="42">
        <v>104</v>
      </c>
      <c r="B9" s="37" t="s">
        <v>274</v>
      </c>
      <c r="C9" s="43">
        <v>46342.5</v>
      </c>
      <c r="D9" s="44"/>
      <c r="E9" s="43">
        <v>46342.5</v>
      </c>
      <c r="F9" s="43">
        <v>31947.24</v>
      </c>
      <c r="G9" s="44"/>
      <c r="H9" s="40">
        <f t="shared" ref="H9:H58" si="0">F9/E9*100</f>
        <v>68.93723903544263</v>
      </c>
      <c r="L9" s="48"/>
      <c r="M9" s="49"/>
      <c r="N9" s="50"/>
      <c r="O9" s="51"/>
      <c r="P9" s="52"/>
      <c r="Q9" s="51"/>
      <c r="R9" s="52"/>
      <c r="S9" s="47"/>
    </row>
    <row r="10" spans="1:19" ht="15.75" x14ac:dyDescent="0.25">
      <c r="A10" s="42">
        <v>105</v>
      </c>
      <c r="B10" s="37" t="s">
        <v>275</v>
      </c>
      <c r="C10" s="43">
        <v>22.1</v>
      </c>
      <c r="D10" s="44"/>
      <c r="E10" s="43">
        <v>22.1</v>
      </c>
      <c r="F10" s="43">
        <v>0</v>
      </c>
      <c r="G10" s="44"/>
      <c r="H10" s="40">
        <f t="shared" si="0"/>
        <v>0</v>
      </c>
      <c r="L10" s="53"/>
      <c r="M10" s="54"/>
      <c r="N10" s="55"/>
      <c r="O10" s="56"/>
      <c r="P10" s="56"/>
      <c r="Q10" s="56"/>
      <c r="R10" s="57"/>
      <c r="S10" s="47"/>
    </row>
    <row r="11" spans="1:19" ht="47.25" x14ac:dyDescent="0.25">
      <c r="A11" s="42">
        <v>106</v>
      </c>
      <c r="B11" s="37" t="s">
        <v>276</v>
      </c>
      <c r="C11" s="43">
        <v>13714.62</v>
      </c>
      <c r="D11" s="44"/>
      <c r="E11" s="43">
        <v>13714.62</v>
      </c>
      <c r="F11" s="43">
        <v>8652.4599999999991</v>
      </c>
      <c r="G11" s="44"/>
      <c r="H11" s="40">
        <f t="shared" si="0"/>
        <v>63.08931636458027</v>
      </c>
      <c r="L11" s="58"/>
      <c r="M11" s="54"/>
      <c r="N11" s="59"/>
      <c r="O11" s="60"/>
      <c r="P11" s="60"/>
      <c r="Q11" s="60"/>
      <c r="R11" s="57"/>
      <c r="S11" s="47"/>
    </row>
    <row r="12" spans="1:19" ht="15.75" x14ac:dyDescent="0.25">
      <c r="A12" s="42">
        <v>107</v>
      </c>
      <c r="B12" s="37" t="s">
        <v>277</v>
      </c>
      <c r="C12" s="43">
        <v>0</v>
      </c>
      <c r="D12" s="44"/>
      <c r="E12" s="43">
        <v>0</v>
      </c>
      <c r="F12" s="43">
        <v>0</v>
      </c>
      <c r="G12" s="44"/>
      <c r="H12" s="40">
        <v>0</v>
      </c>
      <c r="L12" s="58"/>
      <c r="M12" s="54"/>
      <c r="N12" s="59"/>
      <c r="O12" s="60"/>
      <c r="P12" s="57"/>
      <c r="Q12" s="60"/>
      <c r="R12" s="57"/>
      <c r="S12" s="47"/>
    </row>
    <row r="13" spans="1:19" ht="15.75" x14ac:dyDescent="0.25">
      <c r="A13" s="42">
        <v>111</v>
      </c>
      <c r="B13" s="37" t="s">
        <v>278</v>
      </c>
      <c r="C13" s="61">
        <v>23451</v>
      </c>
      <c r="D13" s="62"/>
      <c r="E13" s="61">
        <v>13186.47</v>
      </c>
      <c r="F13" s="61">
        <v>0</v>
      </c>
      <c r="G13" s="62"/>
      <c r="H13" s="40">
        <v>43.3</v>
      </c>
      <c r="L13" s="58"/>
      <c r="M13" s="54"/>
      <c r="N13" s="59"/>
      <c r="O13" s="60"/>
      <c r="P13" s="60"/>
      <c r="Q13" s="60"/>
      <c r="R13" s="57"/>
      <c r="S13" s="47"/>
    </row>
    <row r="14" spans="1:19" ht="15.75" x14ac:dyDescent="0.25">
      <c r="A14" s="42">
        <v>113</v>
      </c>
      <c r="B14" s="37" t="s">
        <v>279</v>
      </c>
      <c r="C14" s="43">
        <v>15846.72</v>
      </c>
      <c r="D14" s="44"/>
      <c r="E14" s="43">
        <v>15846.72</v>
      </c>
      <c r="F14" s="43">
        <v>7014.54</v>
      </c>
      <c r="G14" s="44"/>
      <c r="H14" s="40">
        <f t="shared" si="0"/>
        <v>44.264933058702368</v>
      </c>
      <c r="L14" s="58"/>
      <c r="M14" s="54"/>
      <c r="N14" s="59"/>
      <c r="O14" s="60"/>
      <c r="P14" s="57"/>
      <c r="Q14" s="60"/>
      <c r="R14" s="57"/>
      <c r="S14" s="47"/>
    </row>
    <row r="15" spans="1:19" ht="31.5" x14ac:dyDescent="0.25">
      <c r="A15" s="63">
        <v>300</v>
      </c>
      <c r="B15" s="64" t="s">
        <v>280</v>
      </c>
      <c r="C15" s="65">
        <f>SUM(C16:C19)</f>
        <v>8451.35</v>
      </c>
      <c r="D15" s="66"/>
      <c r="E15" s="65">
        <f>SUM(E16:E19)</f>
        <v>8451.35</v>
      </c>
      <c r="F15" s="65">
        <f>SUM(F16:F19)</f>
        <v>3812.82</v>
      </c>
      <c r="G15" s="66"/>
      <c r="H15" s="132">
        <f t="shared" si="0"/>
        <v>45.114922468008068</v>
      </c>
      <c r="L15" s="58"/>
      <c r="M15" s="54"/>
      <c r="N15" s="59"/>
      <c r="O15" s="60"/>
      <c r="P15" s="60"/>
      <c r="Q15" s="60"/>
      <c r="R15" s="57"/>
      <c r="S15" s="47"/>
    </row>
    <row r="16" spans="1:19" ht="15.75" x14ac:dyDescent="0.25">
      <c r="A16" s="42">
        <v>302</v>
      </c>
      <c r="B16" s="37" t="s">
        <v>281</v>
      </c>
      <c r="C16" s="43">
        <v>0</v>
      </c>
      <c r="D16" s="40"/>
      <c r="E16" s="43">
        <v>0</v>
      </c>
      <c r="F16" s="43">
        <v>0</v>
      </c>
      <c r="G16" s="44"/>
      <c r="H16" s="40">
        <v>0</v>
      </c>
      <c r="L16" s="58"/>
      <c r="M16" s="54"/>
      <c r="N16" s="59"/>
      <c r="O16" s="60"/>
      <c r="P16" s="60"/>
      <c r="Q16" s="60"/>
      <c r="R16" s="57"/>
      <c r="S16" s="47"/>
    </row>
    <row r="17" spans="1:19" ht="47.25" x14ac:dyDescent="0.25">
      <c r="A17" s="42">
        <v>309</v>
      </c>
      <c r="B17" s="37" t="s">
        <v>282</v>
      </c>
      <c r="C17" s="43">
        <v>5106.8999999999996</v>
      </c>
      <c r="D17" s="44"/>
      <c r="E17" s="43">
        <v>5106.8999999999996</v>
      </c>
      <c r="F17" s="43">
        <v>2116.3000000000002</v>
      </c>
      <c r="G17" s="44"/>
      <c r="H17" s="40">
        <f t="shared" si="0"/>
        <v>41.440012532064472</v>
      </c>
      <c r="L17" s="58"/>
      <c r="M17" s="54"/>
      <c r="N17" s="59"/>
      <c r="O17" s="60"/>
      <c r="P17" s="57"/>
      <c r="Q17" s="60"/>
      <c r="R17" s="57"/>
      <c r="S17" s="47"/>
    </row>
    <row r="18" spans="1:19" ht="15.75" x14ac:dyDescent="0.25">
      <c r="A18" s="42">
        <v>310</v>
      </c>
      <c r="B18" s="37" t="s">
        <v>283</v>
      </c>
      <c r="C18" s="43">
        <v>1840</v>
      </c>
      <c r="D18" s="44"/>
      <c r="E18" s="43">
        <v>1840</v>
      </c>
      <c r="F18" s="43">
        <v>768.67</v>
      </c>
      <c r="G18" s="44"/>
      <c r="H18" s="40">
        <f t="shared" si="0"/>
        <v>41.775543478260872</v>
      </c>
      <c r="L18" s="67"/>
      <c r="M18" s="68"/>
      <c r="N18" s="69"/>
      <c r="O18" s="70"/>
      <c r="P18" s="70"/>
      <c r="Q18" s="70"/>
      <c r="R18" s="57"/>
      <c r="S18" s="47"/>
    </row>
    <row r="19" spans="1:19" ht="31.5" x14ac:dyDescent="0.25">
      <c r="A19" s="42">
        <v>314</v>
      </c>
      <c r="B19" s="37" t="s">
        <v>284</v>
      </c>
      <c r="C19" s="43">
        <v>1504.45</v>
      </c>
      <c r="D19" s="44"/>
      <c r="E19" s="43">
        <v>1504.45</v>
      </c>
      <c r="F19" s="43">
        <v>927.85</v>
      </c>
      <c r="G19" s="44"/>
      <c r="H19" s="40">
        <f t="shared" si="0"/>
        <v>61.673701352653801</v>
      </c>
      <c r="L19" s="58"/>
      <c r="M19" s="54"/>
      <c r="N19" s="71"/>
      <c r="O19" s="60"/>
      <c r="P19" s="60"/>
      <c r="Q19" s="60"/>
      <c r="R19" s="57"/>
      <c r="S19" s="47"/>
    </row>
    <row r="20" spans="1:19" ht="15.75" x14ac:dyDescent="0.25">
      <c r="A20" s="72">
        <v>400</v>
      </c>
      <c r="B20" s="31" t="s">
        <v>285</v>
      </c>
      <c r="C20" s="32">
        <f>SUM(C21:C26)</f>
        <v>107893.32</v>
      </c>
      <c r="D20" s="33"/>
      <c r="E20" s="32">
        <f>SUM(E21:E26)</f>
        <v>107893.32</v>
      </c>
      <c r="F20" s="32">
        <f>SUM(F21:F26)</f>
        <v>46526.14</v>
      </c>
      <c r="G20" s="33"/>
      <c r="H20" s="35">
        <f t="shared" si="0"/>
        <v>43.122354562821862</v>
      </c>
      <c r="L20" s="58"/>
      <c r="M20" s="54"/>
      <c r="N20" s="71"/>
      <c r="O20" s="60"/>
      <c r="P20" s="60"/>
      <c r="Q20" s="60"/>
      <c r="R20" s="57"/>
      <c r="S20" s="47"/>
    </row>
    <row r="21" spans="1:19" ht="15.75" x14ac:dyDescent="0.25">
      <c r="A21" s="42">
        <v>405</v>
      </c>
      <c r="B21" s="37" t="s">
        <v>286</v>
      </c>
      <c r="C21" s="43">
        <v>1029.7</v>
      </c>
      <c r="D21" s="44"/>
      <c r="E21" s="43">
        <v>1029.7</v>
      </c>
      <c r="F21" s="43">
        <v>0</v>
      </c>
      <c r="G21" s="44"/>
      <c r="H21" s="40">
        <f t="shared" si="0"/>
        <v>0</v>
      </c>
      <c r="L21" s="58"/>
      <c r="M21" s="54"/>
      <c r="N21" s="71"/>
      <c r="O21" s="60"/>
      <c r="P21" s="60"/>
      <c r="Q21" s="60"/>
      <c r="R21" s="57"/>
      <c r="S21" s="47"/>
    </row>
    <row r="22" spans="1:19" ht="15.75" x14ac:dyDescent="0.25">
      <c r="A22" s="42">
        <v>406</v>
      </c>
      <c r="B22" s="37" t="s">
        <v>287</v>
      </c>
      <c r="C22" s="43">
        <v>1453.5</v>
      </c>
      <c r="D22" s="44"/>
      <c r="E22" s="43">
        <v>1453.5</v>
      </c>
      <c r="F22" s="43">
        <v>358.1</v>
      </c>
      <c r="G22" s="44"/>
      <c r="H22" s="40">
        <f t="shared" si="0"/>
        <v>24.637082903336776</v>
      </c>
      <c r="L22" s="58"/>
      <c r="M22" s="54"/>
      <c r="N22" s="71"/>
      <c r="O22" s="60"/>
      <c r="P22" s="60"/>
      <c r="Q22" s="60"/>
      <c r="R22" s="57"/>
      <c r="S22" s="47"/>
    </row>
    <row r="23" spans="1:19" ht="15.75" x14ac:dyDescent="0.25">
      <c r="A23" s="42">
        <v>408</v>
      </c>
      <c r="B23" s="73" t="s">
        <v>288</v>
      </c>
      <c r="C23" s="43">
        <v>365.3</v>
      </c>
      <c r="D23" s="44"/>
      <c r="E23" s="43">
        <v>365.3</v>
      </c>
      <c r="F23" s="43">
        <v>232.2</v>
      </c>
      <c r="G23" s="44"/>
      <c r="H23" s="40">
        <f t="shared" si="0"/>
        <v>63.564193813304129</v>
      </c>
      <c r="L23" s="74"/>
      <c r="M23" s="49"/>
      <c r="N23" s="75"/>
      <c r="O23" s="51"/>
      <c r="P23" s="50"/>
      <c r="Q23" s="51"/>
      <c r="R23" s="57"/>
      <c r="S23" s="47"/>
    </row>
    <row r="24" spans="1:19" ht="15.75" x14ac:dyDescent="0.25">
      <c r="A24" s="42">
        <v>409</v>
      </c>
      <c r="B24" s="76" t="s">
        <v>289</v>
      </c>
      <c r="C24" s="43">
        <v>96927.44</v>
      </c>
      <c r="D24" s="44"/>
      <c r="E24" s="43">
        <v>96927.44</v>
      </c>
      <c r="F24" s="43">
        <v>42470.49</v>
      </c>
      <c r="G24" s="44"/>
      <c r="H24" s="40">
        <f t="shared" si="0"/>
        <v>43.816787072886683</v>
      </c>
      <c r="L24" s="58"/>
      <c r="M24" s="54"/>
      <c r="N24" s="71"/>
      <c r="O24" s="60"/>
      <c r="P24" s="60"/>
      <c r="Q24" s="60"/>
      <c r="R24" s="57"/>
      <c r="S24" s="47"/>
    </row>
    <row r="25" spans="1:19" ht="15.75" x14ac:dyDescent="0.25">
      <c r="A25" s="42">
        <v>410</v>
      </c>
      <c r="B25" s="76" t="s">
        <v>290</v>
      </c>
      <c r="C25" s="43">
        <v>436</v>
      </c>
      <c r="D25" s="44"/>
      <c r="E25" s="43">
        <v>436</v>
      </c>
      <c r="F25" s="43">
        <v>59.31</v>
      </c>
      <c r="G25" s="44"/>
      <c r="H25" s="40">
        <f t="shared" si="0"/>
        <v>13.603211009174313</v>
      </c>
      <c r="L25" s="58"/>
      <c r="M25" s="54"/>
      <c r="N25" s="71"/>
      <c r="O25" s="60"/>
      <c r="P25" s="60"/>
      <c r="Q25" s="60"/>
      <c r="R25" s="57"/>
      <c r="S25" s="47"/>
    </row>
    <row r="26" spans="1:19" ht="15.75" x14ac:dyDescent="0.25">
      <c r="A26" s="42">
        <v>412</v>
      </c>
      <c r="B26" s="73" t="s">
        <v>291</v>
      </c>
      <c r="C26" s="43">
        <v>7681.38</v>
      </c>
      <c r="D26" s="44"/>
      <c r="E26" s="43">
        <v>7681.38</v>
      </c>
      <c r="F26" s="43">
        <v>3406.04</v>
      </c>
      <c r="G26" s="44"/>
      <c r="H26" s="40">
        <f t="shared" si="0"/>
        <v>44.341511551309786</v>
      </c>
      <c r="L26" s="58"/>
      <c r="M26" s="77"/>
      <c r="N26" s="71"/>
      <c r="O26" s="60"/>
      <c r="P26" s="60"/>
      <c r="Q26" s="60"/>
      <c r="R26" s="57"/>
      <c r="S26" s="47"/>
    </row>
    <row r="27" spans="1:19" s="78" customFormat="1" ht="15.75" x14ac:dyDescent="0.25">
      <c r="A27" s="30">
        <v>500</v>
      </c>
      <c r="B27" s="31" t="s">
        <v>292</v>
      </c>
      <c r="C27" s="32">
        <f>SUM(C28:C31)</f>
        <v>199141.63</v>
      </c>
      <c r="D27" s="33"/>
      <c r="E27" s="32">
        <f>SUM(E28:E31)</f>
        <v>209406.16</v>
      </c>
      <c r="F27" s="32">
        <f>SUM(F28:F31)</f>
        <v>85114.49</v>
      </c>
      <c r="G27" s="33"/>
      <c r="H27" s="35">
        <f t="shared" si="0"/>
        <v>40.645647673401783</v>
      </c>
      <c r="L27" s="58"/>
      <c r="M27" s="79"/>
      <c r="N27" s="71"/>
      <c r="O27" s="60"/>
      <c r="P27" s="57"/>
      <c r="Q27" s="60"/>
      <c r="R27" s="57"/>
      <c r="S27" s="80"/>
    </row>
    <row r="28" spans="1:19" ht="15.75" x14ac:dyDescent="0.25">
      <c r="A28" s="42">
        <v>501</v>
      </c>
      <c r="B28" s="73" t="s">
        <v>293</v>
      </c>
      <c r="C28" s="43">
        <v>58162.720000000001</v>
      </c>
      <c r="D28" s="44"/>
      <c r="E28" s="43">
        <v>58162.720000000001</v>
      </c>
      <c r="F28" s="43">
        <v>29336.45</v>
      </c>
      <c r="G28" s="44"/>
      <c r="H28" s="40">
        <f t="shared" si="0"/>
        <v>50.438579901352618</v>
      </c>
      <c r="L28" s="58"/>
      <c r="M28" s="79"/>
      <c r="N28" s="71"/>
      <c r="O28" s="60"/>
      <c r="P28" s="60"/>
      <c r="Q28" s="60"/>
      <c r="R28" s="57"/>
      <c r="S28" s="47"/>
    </row>
    <row r="29" spans="1:19" ht="15.75" x14ac:dyDescent="0.25">
      <c r="A29" s="42">
        <v>502</v>
      </c>
      <c r="B29" s="73" t="s">
        <v>294</v>
      </c>
      <c r="C29" s="43">
        <v>103192.06</v>
      </c>
      <c r="D29" s="44"/>
      <c r="E29" s="43">
        <v>113336.41</v>
      </c>
      <c r="F29" s="43">
        <v>29889.81</v>
      </c>
      <c r="G29" s="44"/>
      <c r="H29" s="40">
        <f t="shared" si="0"/>
        <v>26.372645824938338</v>
      </c>
      <c r="L29" s="58"/>
      <c r="M29" s="77"/>
      <c r="N29" s="71"/>
      <c r="O29" s="60"/>
      <c r="P29" s="57"/>
      <c r="Q29" s="60"/>
      <c r="R29" s="57"/>
      <c r="S29" s="47"/>
    </row>
    <row r="30" spans="1:19" ht="15.75" x14ac:dyDescent="0.25">
      <c r="A30" s="42">
        <v>503</v>
      </c>
      <c r="B30" s="73" t="s">
        <v>295</v>
      </c>
      <c r="C30" s="43">
        <v>29479.22</v>
      </c>
      <c r="D30" s="44"/>
      <c r="E30" s="43">
        <v>29599.4</v>
      </c>
      <c r="F30" s="43">
        <v>18788.57</v>
      </c>
      <c r="G30" s="44"/>
      <c r="H30" s="40">
        <f t="shared" si="0"/>
        <v>63.476185328080973</v>
      </c>
      <c r="L30" s="48"/>
      <c r="M30" s="49"/>
      <c r="N30" s="50"/>
      <c r="O30" s="51"/>
      <c r="P30" s="52"/>
      <c r="Q30" s="51"/>
      <c r="R30" s="57"/>
      <c r="S30" s="47"/>
    </row>
    <row r="31" spans="1:19" ht="31.5" x14ac:dyDescent="0.25">
      <c r="A31" s="42">
        <v>505</v>
      </c>
      <c r="B31" s="73" t="s">
        <v>296</v>
      </c>
      <c r="C31" s="43">
        <v>8307.6299999999992</v>
      </c>
      <c r="D31" s="44"/>
      <c r="E31" s="43">
        <v>8307.6299999999992</v>
      </c>
      <c r="F31" s="43">
        <v>7099.66</v>
      </c>
      <c r="G31" s="44"/>
      <c r="H31" s="40">
        <f t="shared" si="0"/>
        <v>85.459511316705246</v>
      </c>
      <c r="L31" s="58"/>
      <c r="M31" s="77"/>
      <c r="N31" s="59"/>
      <c r="O31" s="60"/>
      <c r="P31" s="60"/>
      <c r="Q31" s="60"/>
      <c r="R31" s="57"/>
      <c r="S31" s="47"/>
    </row>
    <row r="32" spans="1:19" s="78" customFormat="1" ht="15.75" x14ac:dyDescent="0.25">
      <c r="A32" s="30">
        <v>600</v>
      </c>
      <c r="B32" s="31" t="s">
        <v>297</v>
      </c>
      <c r="C32" s="32">
        <f>SUM(C33:C35)</f>
        <v>1154.45</v>
      </c>
      <c r="D32" s="34">
        <f>SUM(D35)</f>
        <v>0</v>
      </c>
      <c r="E32" s="32">
        <f>SUM(E33:E35)</f>
        <v>1154.45</v>
      </c>
      <c r="F32" s="32">
        <f>SUM(F33:F35)</f>
        <v>744.18000000000006</v>
      </c>
      <c r="G32" s="33"/>
      <c r="H32" s="35">
        <f t="shared" si="0"/>
        <v>64.461864957339003</v>
      </c>
      <c r="L32" s="58"/>
      <c r="M32" s="77"/>
      <c r="N32" s="59"/>
      <c r="O32" s="60"/>
      <c r="P32" s="57"/>
      <c r="Q32" s="60"/>
      <c r="R32" s="57"/>
      <c r="S32" s="80"/>
    </row>
    <row r="33" spans="1:19" s="78" customFormat="1" ht="15.75" x14ac:dyDescent="0.25">
      <c r="A33" s="81">
        <v>602</v>
      </c>
      <c r="B33" s="73" t="s">
        <v>298</v>
      </c>
      <c r="C33" s="43">
        <v>344.4</v>
      </c>
      <c r="D33" s="44"/>
      <c r="E33" s="43">
        <v>344.4</v>
      </c>
      <c r="F33" s="43">
        <v>78</v>
      </c>
      <c r="G33" s="44"/>
      <c r="H33" s="40">
        <f t="shared" si="0"/>
        <v>22.648083623693381</v>
      </c>
      <c r="L33" s="58"/>
      <c r="M33" s="77"/>
      <c r="N33" s="59"/>
      <c r="O33" s="60"/>
      <c r="P33" s="57"/>
      <c r="Q33" s="60"/>
      <c r="R33" s="57"/>
      <c r="S33" s="80"/>
    </row>
    <row r="34" spans="1:19" s="78" customFormat="1" ht="31.5" x14ac:dyDescent="0.25">
      <c r="A34" s="81">
        <v>603</v>
      </c>
      <c r="B34" s="73" t="s">
        <v>299</v>
      </c>
      <c r="C34" s="43">
        <v>485.5</v>
      </c>
      <c r="D34" s="44"/>
      <c r="E34" s="43">
        <v>485.5</v>
      </c>
      <c r="F34" s="43">
        <v>341.63</v>
      </c>
      <c r="G34" s="44"/>
      <c r="H34" s="40">
        <f t="shared" si="0"/>
        <v>70.366632337796091</v>
      </c>
      <c r="L34" s="58"/>
      <c r="M34" s="77"/>
      <c r="N34" s="59"/>
      <c r="O34" s="60"/>
      <c r="P34" s="57"/>
      <c r="Q34" s="60"/>
      <c r="R34" s="57"/>
      <c r="S34" s="80"/>
    </row>
    <row r="35" spans="1:19" s="78" customFormat="1" ht="15.75" x14ac:dyDescent="0.25">
      <c r="A35" s="81">
        <v>605</v>
      </c>
      <c r="B35" s="73" t="s">
        <v>300</v>
      </c>
      <c r="C35" s="43">
        <v>324.55</v>
      </c>
      <c r="D35" s="44"/>
      <c r="E35" s="43">
        <v>324.55</v>
      </c>
      <c r="F35" s="43">
        <v>324.55</v>
      </c>
      <c r="G35" s="44"/>
      <c r="H35" s="40">
        <f t="shared" si="0"/>
        <v>100</v>
      </c>
      <c r="L35" s="58"/>
      <c r="M35" s="77"/>
      <c r="N35" s="71"/>
      <c r="O35" s="60"/>
      <c r="P35" s="60"/>
      <c r="Q35" s="60"/>
      <c r="R35" s="57"/>
      <c r="S35" s="80"/>
    </row>
    <row r="36" spans="1:19" s="78" customFormat="1" ht="15.75" x14ac:dyDescent="0.25">
      <c r="A36" s="30">
        <v>700</v>
      </c>
      <c r="B36" s="31" t="s">
        <v>301</v>
      </c>
      <c r="C36" s="32">
        <f>SUM(C37:C40)</f>
        <v>765313.1</v>
      </c>
      <c r="D36" s="33"/>
      <c r="E36" s="32">
        <f>SUM(E37:E40)</f>
        <v>765313.1</v>
      </c>
      <c r="F36" s="32">
        <f>SUM(F37:F40)</f>
        <v>566187.03</v>
      </c>
      <c r="G36" s="33"/>
      <c r="H36" s="35">
        <f t="shared" si="0"/>
        <v>73.981097409674561</v>
      </c>
      <c r="L36" s="58"/>
      <c r="M36" s="77"/>
      <c r="N36" s="59"/>
      <c r="O36" s="60"/>
      <c r="P36" s="57"/>
      <c r="Q36" s="60"/>
      <c r="R36" s="57"/>
      <c r="S36" s="80"/>
    </row>
    <row r="37" spans="1:19" s="78" customFormat="1" ht="15.75" x14ac:dyDescent="0.25">
      <c r="A37" s="82">
        <v>701</v>
      </c>
      <c r="B37" s="73" t="s">
        <v>302</v>
      </c>
      <c r="C37" s="43">
        <v>274055.2</v>
      </c>
      <c r="D37" s="44"/>
      <c r="E37" s="43">
        <v>274055.2</v>
      </c>
      <c r="F37" s="43">
        <v>206748.14</v>
      </c>
      <c r="G37" s="44"/>
      <c r="H37" s="40">
        <f t="shared" si="0"/>
        <v>75.440327350110493</v>
      </c>
      <c r="L37" s="48"/>
      <c r="M37" s="49"/>
      <c r="N37" s="50"/>
      <c r="O37" s="50"/>
      <c r="P37" s="50"/>
      <c r="Q37" s="51"/>
      <c r="R37" s="57"/>
      <c r="S37" s="80"/>
    </row>
    <row r="38" spans="1:19" s="78" customFormat="1" ht="15.75" x14ac:dyDescent="0.25">
      <c r="A38" s="82">
        <v>702</v>
      </c>
      <c r="B38" s="73" t="s">
        <v>303</v>
      </c>
      <c r="C38" s="43">
        <v>447438.62</v>
      </c>
      <c r="D38" s="44"/>
      <c r="E38" s="43">
        <v>447438.62</v>
      </c>
      <c r="F38" s="43">
        <v>326742.88</v>
      </c>
      <c r="G38" s="44"/>
      <c r="H38" s="40">
        <f t="shared" si="0"/>
        <v>73.025184996324185</v>
      </c>
      <c r="L38" s="83"/>
      <c r="M38" s="77"/>
      <c r="N38" s="59"/>
      <c r="O38" s="60"/>
      <c r="P38" s="57"/>
      <c r="Q38" s="60"/>
      <c r="R38" s="57"/>
      <c r="S38" s="80"/>
    </row>
    <row r="39" spans="1:19" s="78" customFormat="1" ht="15.75" x14ac:dyDescent="0.25">
      <c r="A39" s="82">
        <v>707</v>
      </c>
      <c r="B39" s="73" t="s">
        <v>304</v>
      </c>
      <c r="C39" s="43">
        <v>19346.71</v>
      </c>
      <c r="D39" s="44"/>
      <c r="E39" s="43">
        <v>19346.71</v>
      </c>
      <c r="F39" s="43">
        <v>17498.060000000001</v>
      </c>
      <c r="G39" s="44"/>
      <c r="H39" s="40">
        <f t="shared" si="0"/>
        <v>90.44462856992223</v>
      </c>
      <c r="L39" s="48"/>
      <c r="M39" s="49"/>
      <c r="N39" s="75"/>
      <c r="O39" s="51"/>
      <c r="P39" s="51"/>
      <c r="Q39" s="51"/>
      <c r="R39" s="57"/>
      <c r="S39" s="80"/>
    </row>
    <row r="40" spans="1:19" s="78" customFormat="1" ht="15.75" x14ac:dyDescent="0.25">
      <c r="A40" s="82">
        <v>709</v>
      </c>
      <c r="B40" s="73" t="s">
        <v>305</v>
      </c>
      <c r="C40" s="43">
        <v>24472.57</v>
      </c>
      <c r="D40" s="44"/>
      <c r="E40" s="43">
        <v>24472.57</v>
      </c>
      <c r="F40" s="43">
        <v>15197.95</v>
      </c>
      <c r="G40" s="44"/>
      <c r="H40" s="40">
        <f t="shared" si="0"/>
        <v>62.101977847034462</v>
      </c>
      <c r="L40" s="84"/>
      <c r="M40" s="77"/>
      <c r="N40" s="71"/>
      <c r="O40" s="60"/>
      <c r="P40" s="57"/>
      <c r="Q40" s="60"/>
      <c r="R40" s="57"/>
      <c r="S40" s="80"/>
    </row>
    <row r="41" spans="1:19" s="78" customFormat="1" ht="15.75" x14ac:dyDescent="0.25">
      <c r="A41" s="72">
        <v>800</v>
      </c>
      <c r="B41" s="31" t="s">
        <v>306</v>
      </c>
      <c r="C41" s="32">
        <f>SUM(C42:C43)</f>
        <v>66113.73</v>
      </c>
      <c r="D41" s="33"/>
      <c r="E41" s="32">
        <f>SUM(E42:E43)</f>
        <v>66113.73</v>
      </c>
      <c r="F41" s="32">
        <f>SUM(F42:F43)</f>
        <v>46342.55</v>
      </c>
      <c r="G41" s="33"/>
      <c r="H41" s="35">
        <f t="shared" si="0"/>
        <v>70.095198077615663</v>
      </c>
      <c r="L41" s="84"/>
      <c r="M41" s="77"/>
      <c r="N41" s="71"/>
      <c r="O41" s="60"/>
      <c r="P41" s="60"/>
      <c r="Q41" s="60"/>
      <c r="R41" s="57"/>
      <c r="S41" s="80"/>
    </row>
    <row r="42" spans="1:19" s="78" customFormat="1" ht="15.75" x14ac:dyDescent="0.25">
      <c r="A42" s="82">
        <v>801</v>
      </c>
      <c r="B42" s="73" t="s">
        <v>307</v>
      </c>
      <c r="C42" s="43">
        <v>53464.17</v>
      </c>
      <c r="D42" s="44"/>
      <c r="E42" s="43">
        <v>53464.17</v>
      </c>
      <c r="F42" s="43">
        <v>38109.410000000003</v>
      </c>
      <c r="G42" s="44"/>
      <c r="H42" s="40">
        <f t="shared" si="0"/>
        <v>71.280279858454747</v>
      </c>
      <c r="L42" s="84"/>
      <c r="M42" s="77"/>
      <c r="N42" s="71"/>
      <c r="O42" s="60"/>
      <c r="P42" s="60"/>
      <c r="Q42" s="60"/>
      <c r="R42" s="57"/>
      <c r="S42" s="80"/>
    </row>
    <row r="43" spans="1:19" s="78" customFormat="1" ht="15.75" x14ac:dyDescent="0.25">
      <c r="A43" s="82">
        <v>804</v>
      </c>
      <c r="B43" s="73" t="s">
        <v>308</v>
      </c>
      <c r="C43" s="43">
        <v>12649.56</v>
      </c>
      <c r="D43" s="44"/>
      <c r="E43" s="43">
        <v>12649.56</v>
      </c>
      <c r="F43" s="43">
        <v>8233.14</v>
      </c>
      <c r="G43" s="44"/>
      <c r="H43" s="40">
        <f t="shared" si="0"/>
        <v>65.086374545834005</v>
      </c>
      <c r="L43" s="84"/>
      <c r="M43" s="77"/>
      <c r="N43" s="71"/>
      <c r="O43" s="60"/>
      <c r="P43" s="57"/>
      <c r="Q43" s="60"/>
      <c r="R43" s="57"/>
      <c r="S43" s="80"/>
    </row>
    <row r="44" spans="1:19" s="78" customFormat="1" ht="15.75" x14ac:dyDescent="0.25">
      <c r="A44" s="85">
        <v>900</v>
      </c>
      <c r="B44" s="31" t="s">
        <v>309</v>
      </c>
      <c r="C44" s="32">
        <f>SUM(C45:C45)</f>
        <v>325.39999999999998</v>
      </c>
      <c r="D44" s="33"/>
      <c r="E44" s="32">
        <f>SUM(E45:E45)</f>
        <v>325.39999999999998</v>
      </c>
      <c r="F44" s="32">
        <f>SUM(F45:F45)</f>
        <v>0</v>
      </c>
      <c r="G44" s="33"/>
      <c r="H44" s="40">
        <f t="shared" si="0"/>
        <v>0</v>
      </c>
      <c r="L44" s="74"/>
      <c r="M44" s="49"/>
      <c r="N44" s="75"/>
      <c r="O44" s="51"/>
      <c r="P44" s="51"/>
      <c r="Q44" s="51"/>
      <c r="R44" s="57"/>
      <c r="S44" s="80"/>
    </row>
    <row r="45" spans="1:19" s="78" customFormat="1" ht="15.75" x14ac:dyDescent="0.25">
      <c r="A45" s="82">
        <v>909</v>
      </c>
      <c r="B45" s="73" t="s">
        <v>310</v>
      </c>
      <c r="C45" s="43">
        <v>325.39999999999998</v>
      </c>
      <c r="D45" s="44"/>
      <c r="E45" s="43">
        <v>325.39999999999998</v>
      </c>
      <c r="F45" s="43">
        <v>0</v>
      </c>
      <c r="G45" s="44"/>
      <c r="H45" s="40">
        <f t="shared" si="0"/>
        <v>0</v>
      </c>
      <c r="L45" s="84"/>
      <c r="M45" s="77"/>
      <c r="N45" s="71"/>
      <c r="O45" s="60"/>
      <c r="P45" s="60"/>
      <c r="Q45" s="60"/>
      <c r="R45" s="57"/>
      <c r="S45" s="80"/>
    </row>
    <row r="46" spans="1:19" s="78" customFormat="1" ht="15.75" x14ac:dyDescent="0.25">
      <c r="A46" s="86">
        <v>1000</v>
      </c>
      <c r="B46" s="31" t="s">
        <v>311</v>
      </c>
      <c r="C46" s="32">
        <f>SUM(C47:C50)</f>
        <v>110745.08000000002</v>
      </c>
      <c r="D46" s="33"/>
      <c r="E46" s="32">
        <f>SUM(E47:E50)</f>
        <v>110745.08300000001</v>
      </c>
      <c r="F46" s="32">
        <f>SUM(F47:F50)</f>
        <v>83752.81</v>
      </c>
      <c r="G46" s="33"/>
      <c r="H46" s="35">
        <f t="shared" si="0"/>
        <v>75.626662359357283</v>
      </c>
      <c r="L46" s="84"/>
      <c r="M46" s="77"/>
      <c r="N46" s="71"/>
      <c r="O46" s="60"/>
      <c r="P46" s="60"/>
      <c r="Q46" s="60"/>
      <c r="R46" s="57"/>
      <c r="S46" s="80"/>
    </row>
    <row r="47" spans="1:19" s="78" customFormat="1" ht="15.75" x14ac:dyDescent="0.25">
      <c r="A47" s="87">
        <v>1001</v>
      </c>
      <c r="B47" s="73" t="s">
        <v>312</v>
      </c>
      <c r="C47" s="43">
        <v>6805.41</v>
      </c>
      <c r="D47" s="44"/>
      <c r="E47" s="43">
        <v>6805.41</v>
      </c>
      <c r="F47" s="43">
        <v>4057.26</v>
      </c>
      <c r="G47" s="44"/>
      <c r="H47" s="40">
        <f t="shared" si="0"/>
        <v>59.618156731188861</v>
      </c>
      <c r="L47" s="88"/>
      <c r="M47" s="49"/>
      <c r="N47" s="75"/>
      <c r="O47" s="51"/>
      <c r="P47" s="52"/>
      <c r="Q47" s="51"/>
      <c r="R47" s="57"/>
      <c r="S47" s="80"/>
    </row>
    <row r="48" spans="1:19" s="78" customFormat="1" ht="15.75" x14ac:dyDescent="0.25">
      <c r="A48" s="87">
        <v>1002</v>
      </c>
      <c r="B48" s="73" t="s">
        <v>313</v>
      </c>
      <c r="C48" s="43">
        <v>2272.8000000000002</v>
      </c>
      <c r="D48" s="44"/>
      <c r="E48" s="43">
        <v>2272.8000000000002</v>
      </c>
      <c r="F48" s="43">
        <v>1600</v>
      </c>
      <c r="G48" s="44"/>
      <c r="H48" s="40">
        <f t="shared" si="0"/>
        <v>70.397747272087287</v>
      </c>
      <c r="L48" s="84"/>
      <c r="M48" s="77"/>
      <c r="N48" s="71"/>
      <c r="O48" s="60"/>
      <c r="P48" s="60"/>
      <c r="Q48" s="60"/>
      <c r="R48" s="57"/>
      <c r="S48" s="80"/>
    </row>
    <row r="49" spans="1:19" s="89" customFormat="1" ht="15.75" x14ac:dyDescent="0.25">
      <c r="A49" s="87">
        <v>1003</v>
      </c>
      <c r="B49" s="73" t="s">
        <v>314</v>
      </c>
      <c r="C49" s="43">
        <v>94161.77</v>
      </c>
      <c r="D49" s="44"/>
      <c r="E49" s="43">
        <v>94161.77</v>
      </c>
      <c r="F49" s="43">
        <v>75730.41</v>
      </c>
      <c r="G49" s="44"/>
      <c r="H49" s="40">
        <f t="shared" si="0"/>
        <v>80.425856480820187</v>
      </c>
      <c r="L49" s="90"/>
      <c r="M49" s="49"/>
      <c r="N49" s="75"/>
      <c r="O49" s="51"/>
      <c r="P49" s="52"/>
      <c r="Q49" s="51"/>
      <c r="R49" s="57"/>
      <c r="S49" s="91"/>
    </row>
    <row r="50" spans="1:19" s="78" customFormat="1" ht="15.75" x14ac:dyDescent="0.25">
      <c r="A50" s="87">
        <v>1006</v>
      </c>
      <c r="B50" s="73" t="s">
        <v>315</v>
      </c>
      <c r="C50" s="43">
        <v>7505.1</v>
      </c>
      <c r="D50" s="44"/>
      <c r="E50" s="43">
        <v>7505.1030000000001</v>
      </c>
      <c r="F50" s="43">
        <v>2365.14</v>
      </c>
      <c r="G50" s="44"/>
      <c r="H50" s="40">
        <f t="shared" si="0"/>
        <v>31.513758039030243</v>
      </c>
      <c r="L50" s="92"/>
      <c r="M50" s="77"/>
      <c r="N50" s="71"/>
      <c r="O50" s="60"/>
      <c r="P50" s="57"/>
      <c r="Q50" s="60"/>
      <c r="R50" s="57"/>
      <c r="S50" s="80"/>
    </row>
    <row r="51" spans="1:19" s="78" customFormat="1" ht="15.75" x14ac:dyDescent="0.25">
      <c r="A51" s="86">
        <v>1100</v>
      </c>
      <c r="B51" s="31" t="s">
        <v>316</v>
      </c>
      <c r="C51" s="32">
        <f>SUM(C52:C52)</f>
        <v>14400.32</v>
      </c>
      <c r="D51" s="33"/>
      <c r="E51" s="32">
        <f>SUM(E52:E52)</f>
        <v>14400.32</v>
      </c>
      <c r="F51" s="32">
        <f>SUM(F52:F52)</f>
        <v>11026</v>
      </c>
      <c r="G51" s="33"/>
      <c r="H51" s="35">
        <f t="shared" si="0"/>
        <v>76.5677429390458</v>
      </c>
      <c r="L51" s="92"/>
      <c r="M51" s="77"/>
      <c r="N51" s="71"/>
      <c r="O51" s="60"/>
      <c r="P51" s="60"/>
      <c r="Q51" s="60"/>
      <c r="R51" s="57"/>
      <c r="S51" s="80"/>
    </row>
    <row r="52" spans="1:19" s="78" customFormat="1" ht="15.75" x14ac:dyDescent="0.25">
      <c r="A52" s="87">
        <v>1101</v>
      </c>
      <c r="B52" s="73" t="s">
        <v>317</v>
      </c>
      <c r="C52" s="43">
        <v>14400.32</v>
      </c>
      <c r="D52" s="44"/>
      <c r="E52" s="43">
        <v>14400.32</v>
      </c>
      <c r="F52" s="43">
        <v>11026</v>
      </c>
      <c r="G52" s="44"/>
      <c r="H52" s="40">
        <f t="shared" si="0"/>
        <v>76.5677429390458</v>
      </c>
      <c r="L52" s="92"/>
      <c r="M52" s="77"/>
      <c r="N52" s="71"/>
      <c r="O52" s="60"/>
      <c r="P52" s="57"/>
      <c r="Q52" s="60"/>
      <c r="R52" s="57"/>
      <c r="S52" s="80"/>
    </row>
    <row r="53" spans="1:19" s="78" customFormat="1" ht="15.75" x14ac:dyDescent="0.25">
      <c r="A53" s="86">
        <v>1200</v>
      </c>
      <c r="B53" s="31" t="s">
        <v>318</v>
      </c>
      <c r="C53" s="32">
        <f>SUM(C54+C55)</f>
        <v>3938.19</v>
      </c>
      <c r="D53" s="35"/>
      <c r="E53" s="32">
        <f>SUM(E54+E55)</f>
        <v>3938.19</v>
      </c>
      <c r="F53" s="32">
        <f>SUM(F54+F55)</f>
        <v>2940</v>
      </c>
      <c r="G53" s="33"/>
      <c r="H53" s="35">
        <f t="shared" si="0"/>
        <v>74.653584514713614</v>
      </c>
      <c r="L53" s="92"/>
      <c r="M53" s="77"/>
      <c r="N53" s="71"/>
      <c r="O53" s="60"/>
      <c r="P53" s="60"/>
      <c r="Q53" s="60"/>
      <c r="R53" s="57"/>
      <c r="S53" s="80"/>
    </row>
    <row r="54" spans="1:19" s="78" customFormat="1" ht="15.75" x14ac:dyDescent="0.25">
      <c r="A54" s="87">
        <v>1201</v>
      </c>
      <c r="B54" s="73" t="s">
        <v>319</v>
      </c>
      <c r="C54" s="43">
        <v>1938.19</v>
      </c>
      <c r="D54" s="44"/>
      <c r="E54" s="43">
        <v>1938.19</v>
      </c>
      <c r="F54" s="43">
        <v>1440</v>
      </c>
      <c r="G54" s="44"/>
      <c r="H54" s="40">
        <f t="shared" si="0"/>
        <v>74.296121639261372</v>
      </c>
      <c r="L54" s="90"/>
      <c r="M54" s="49"/>
      <c r="N54" s="75"/>
      <c r="O54" s="51"/>
      <c r="P54" s="51"/>
      <c r="Q54" s="51"/>
      <c r="R54" s="57"/>
      <c r="S54" s="80"/>
    </row>
    <row r="55" spans="1:19" s="78" customFormat="1" ht="15.75" x14ac:dyDescent="0.25">
      <c r="A55" s="87">
        <v>1202</v>
      </c>
      <c r="B55" s="73" t="s">
        <v>320</v>
      </c>
      <c r="C55" s="43">
        <v>2000</v>
      </c>
      <c r="D55" s="44"/>
      <c r="E55" s="43">
        <v>2000</v>
      </c>
      <c r="F55" s="43">
        <v>1500</v>
      </c>
      <c r="G55" s="44"/>
      <c r="H55" s="40">
        <f t="shared" si="0"/>
        <v>75</v>
      </c>
      <c r="L55" s="92"/>
      <c r="M55" s="77"/>
      <c r="N55" s="71"/>
      <c r="O55" s="60"/>
      <c r="P55" s="57"/>
      <c r="Q55" s="60"/>
      <c r="R55" s="57"/>
      <c r="S55" s="80"/>
    </row>
    <row r="56" spans="1:19" s="78" customFormat="1" ht="31.5" x14ac:dyDescent="0.25">
      <c r="A56" s="86">
        <v>1300</v>
      </c>
      <c r="B56" s="31" t="s">
        <v>321</v>
      </c>
      <c r="C56" s="32">
        <f>SUM(C57)</f>
        <v>11.45</v>
      </c>
      <c r="D56" s="33"/>
      <c r="E56" s="32">
        <f>SUM(E57)</f>
        <v>11.45</v>
      </c>
      <c r="F56" s="32">
        <f>SUM(F57)</f>
        <v>8.81</v>
      </c>
      <c r="G56" s="33"/>
      <c r="H56" s="35">
        <f t="shared" si="0"/>
        <v>76.943231441048042</v>
      </c>
      <c r="L56" s="90"/>
      <c r="M56" s="49"/>
      <c r="N56" s="75"/>
      <c r="O56" s="51"/>
      <c r="P56" s="51"/>
      <c r="Q56" s="51"/>
      <c r="R56" s="57"/>
      <c r="S56" s="80"/>
    </row>
    <row r="57" spans="1:19" s="78" customFormat="1" ht="31.5" x14ac:dyDescent="0.25">
      <c r="A57" s="87">
        <v>1301</v>
      </c>
      <c r="B57" s="73" t="s">
        <v>322</v>
      </c>
      <c r="C57" s="43">
        <v>11.45</v>
      </c>
      <c r="D57" s="44"/>
      <c r="E57" s="43">
        <v>11.45</v>
      </c>
      <c r="F57" s="43">
        <v>8.81</v>
      </c>
      <c r="G57" s="33"/>
      <c r="H57" s="40">
        <f t="shared" si="0"/>
        <v>76.943231441048042</v>
      </c>
      <c r="L57" s="92"/>
      <c r="M57" s="77"/>
      <c r="N57" s="71"/>
      <c r="O57" s="60"/>
      <c r="P57" s="57"/>
      <c r="Q57" s="60"/>
      <c r="R57" s="57"/>
      <c r="S57" s="80"/>
    </row>
    <row r="58" spans="1:19" ht="15.75" x14ac:dyDescent="0.25">
      <c r="A58" s="93"/>
      <c r="B58" s="94" t="s">
        <v>323</v>
      </c>
      <c r="C58" s="32">
        <f>SUM(C6+C15+C20+C27+C32+C36+C41+C44+C46+C51+C53+C56)</f>
        <v>1381013.45</v>
      </c>
      <c r="D58" s="34">
        <f>SUM(D6+D15+D20+D27+D32+D36+D41+D44+D46+D51+D53+D56)</f>
        <v>0</v>
      </c>
      <c r="E58" s="32">
        <f>SUM(E6+E15+E20+E27+E32+E36+E41+E44+E46+E51+E53+E56)</f>
        <v>1381013.453</v>
      </c>
      <c r="F58" s="32">
        <f>SUM(F6+F15+F20+F27+F32+F36+F41+F44+F46+F51+F53+F56)</f>
        <v>896954.37000000011</v>
      </c>
      <c r="G58" s="95"/>
      <c r="H58" s="35">
        <f t="shared" si="0"/>
        <v>64.948995829948672</v>
      </c>
      <c r="L58" s="92"/>
      <c r="M58" s="77"/>
      <c r="N58" s="59"/>
      <c r="O58" s="60"/>
      <c r="P58" s="57"/>
      <c r="Q58" s="60"/>
      <c r="R58" s="57"/>
      <c r="S58" s="47"/>
    </row>
    <row r="59" spans="1:19" ht="15.75" x14ac:dyDescent="0.25">
      <c r="A59" s="28"/>
      <c r="B59" s="28"/>
      <c r="C59" s="28"/>
      <c r="D59" s="28"/>
      <c r="E59" s="28"/>
      <c r="F59" s="96"/>
      <c r="G59" s="28"/>
      <c r="H59" s="28"/>
      <c r="L59" s="90"/>
      <c r="M59" s="49"/>
      <c r="N59" s="75"/>
      <c r="O59" s="51"/>
      <c r="P59" s="51"/>
      <c r="Q59" s="51"/>
      <c r="R59" s="57"/>
      <c r="S59" s="47"/>
    </row>
    <row r="60" spans="1:19" x14ac:dyDescent="0.25">
      <c r="L60" s="98"/>
      <c r="M60" s="98"/>
      <c r="N60" s="98"/>
      <c r="O60" s="98"/>
      <c r="P60" s="98"/>
      <c r="Q60" s="98"/>
      <c r="R60" s="98"/>
      <c r="S60" s="47"/>
    </row>
    <row r="61" spans="1:19" ht="15" customHeight="1" x14ac:dyDescent="0.25">
      <c r="A61" s="206" t="s">
        <v>445</v>
      </c>
      <c r="B61" s="206"/>
      <c r="C61" s="206"/>
      <c r="D61" s="206"/>
      <c r="E61" s="206"/>
      <c r="F61" s="206"/>
      <c r="G61" s="206"/>
      <c r="H61" s="206"/>
      <c r="L61" s="98"/>
      <c r="M61" s="98"/>
      <c r="N61" s="98"/>
      <c r="O61" s="98"/>
      <c r="P61" s="98"/>
      <c r="Q61" s="98"/>
      <c r="R61" s="98"/>
      <c r="S61" s="47"/>
    </row>
    <row r="62" spans="1:19" ht="15.75" x14ac:dyDescent="0.25">
      <c r="A62" s="206"/>
      <c r="B62" s="206"/>
      <c r="C62" s="206"/>
      <c r="D62" s="206"/>
      <c r="E62" s="206"/>
      <c r="F62" s="206"/>
      <c r="G62" s="206"/>
      <c r="H62" s="206"/>
      <c r="L62" s="99"/>
      <c r="M62" s="99"/>
      <c r="N62" s="99"/>
      <c r="O62" s="99"/>
      <c r="P62" s="99"/>
      <c r="Q62" s="99"/>
      <c r="R62" s="99"/>
      <c r="S62" s="47"/>
    </row>
    <row r="63" spans="1:19" ht="12.75" customHeight="1" x14ac:dyDescent="0.25">
      <c r="A63" s="206"/>
      <c r="B63" s="206"/>
      <c r="C63" s="206"/>
      <c r="D63" s="206"/>
      <c r="E63" s="206"/>
      <c r="F63" s="206"/>
      <c r="G63" s="206"/>
      <c r="H63" s="206"/>
      <c r="L63" s="47"/>
      <c r="M63" s="47"/>
      <c r="N63" s="47"/>
      <c r="O63" s="47"/>
      <c r="P63" s="47"/>
      <c r="Q63" s="47"/>
      <c r="R63" s="47"/>
      <c r="S63" s="47"/>
    </row>
    <row r="64" spans="1:19" ht="44.25" customHeight="1" x14ac:dyDescent="0.25">
      <c r="A64" s="206"/>
      <c r="B64" s="206"/>
      <c r="C64" s="206"/>
      <c r="D64" s="206"/>
      <c r="E64" s="206"/>
      <c r="F64" s="206"/>
      <c r="G64" s="206"/>
      <c r="H64" s="206"/>
      <c r="L64" s="100"/>
      <c r="M64" s="100"/>
      <c r="N64" s="100"/>
      <c r="O64" s="100"/>
      <c r="P64" s="100"/>
      <c r="Q64" s="100"/>
      <c r="R64" s="100"/>
      <c r="S64" s="47"/>
    </row>
    <row r="65" spans="1:19" ht="12.75" hidden="1" customHeight="1" x14ac:dyDescent="0.25">
      <c r="A65" s="206"/>
      <c r="B65" s="206"/>
      <c r="C65" s="206"/>
      <c r="D65" s="206"/>
      <c r="E65" s="206"/>
      <c r="F65" s="206"/>
      <c r="G65" s="206"/>
      <c r="H65" s="206"/>
      <c r="L65" s="100"/>
      <c r="M65" s="100"/>
      <c r="N65" s="100"/>
      <c r="O65" s="100"/>
      <c r="P65" s="100"/>
      <c r="Q65" s="100"/>
      <c r="R65" s="100"/>
      <c r="S65" s="47"/>
    </row>
    <row r="66" spans="1:19" ht="12.75" customHeight="1" x14ac:dyDescent="0.25">
      <c r="L66" s="100"/>
      <c r="M66" s="100"/>
      <c r="N66" s="100"/>
      <c r="O66" s="100"/>
      <c r="P66" s="100"/>
      <c r="Q66" s="100"/>
      <c r="R66" s="100"/>
      <c r="S66" s="47"/>
    </row>
    <row r="67" spans="1:19" ht="12.75" customHeight="1" x14ac:dyDescent="0.25">
      <c r="L67" s="100"/>
      <c r="M67" s="100"/>
      <c r="N67" s="100"/>
      <c r="O67" s="100"/>
      <c r="P67" s="100"/>
      <c r="Q67" s="100"/>
      <c r="R67" s="100"/>
      <c r="S67" s="47"/>
    </row>
    <row r="68" spans="1:19" ht="12.75" customHeight="1" x14ac:dyDescent="0.25">
      <c r="L68" s="100"/>
      <c r="M68" s="100"/>
      <c r="N68" s="100"/>
      <c r="O68" s="100"/>
      <c r="P68" s="100"/>
      <c r="Q68" s="100"/>
      <c r="R68" s="100"/>
      <c r="S68" s="47"/>
    </row>
    <row r="69" spans="1:19" x14ac:dyDescent="0.25">
      <c r="L69" s="47"/>
      <c r="M69" s="47"/>
      <c r="N69" s="47"/>
      <c r="O69" s="47"/>
      <c r="P69" s="47"/>
      <c r="Q69" s="47"/>
      <c r="R69" s="47"/>
      <c r="S69" s="47"/>
    </row>
  </sheetData>
  <mergeCells count="4">
    <mergeCell ref="A1:H1"/>
    <mergeCell ref="A2:H2"/>
    <mergeCell ref="F3:H3"/>
    <mergeCell ref="A61:H65"/>
  </mergeCells>
  <pageMargins left="0.70866141732283472" right="0.70866141732283472" top="0.74803149606299213" bottom="0.74803149606299213" header="0.31496062992125984" footer="0.31496062992125984"/>
  <pageSetup paperSize="9" scale="67"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3"/>
  <sheetViews>
    <sheetView topLeftCell="A19" workbookViewId="0">
      <selection activeCell="D19" sqref="D19"/>
    </sheetView>
  </sheetViews>
  <sheetFormatPr defaultRowHeight="15" x14ac:dyDescent="0.25"/>
  <cols>
    <col min="2" max="2" width="43.42578125" customWidth="1"/>
    <col min="3" max="3" width="31.28515625" customWidth="1"/>
    <col min="4" max="4" width="13.140625" customWidth="1"/>
    <col min="5" max="5" width="12.85546875" customWidth="1"/>
    <col min="6" max="6" width="14" customWidth="1"/>
  </cols>
  <sheetData>
    <row r="2" spans="1:9" ht="15.75" customHeight="1" x14ac:dyDescent="0.25">
      <c r="A2" s="207" t="s">
        <v>331</v>
      </c>
      <c r="B2" s="207"/>
      <c r="C2" s="207"/>
      <c r="D2" s="207"/>
      <c r="E2" s="207"/>
      <c r="F2" s="207"/>
      <c r="G2" s="108"/>
      <c r="H2" s="108"/>
      <c r="I2" s="108"/>
    </row>
    <row r="3" spans="1:9" ht="15.75" x14ac:dyDescent="0.25">
      <c r="A3" s="207"/>
      <c r="B3" s="207"/>
      <c r="C3" s="207"/>
      <c r="D3" s="207"/>
      <c r="E3" s="207"/>
      <c r="F3" s="207"/>
      <c r="G3" s="108"/>
      <c r="H3" s="108"/>
      <c r="I3" s="108"/>
    </row>
    <row r="4" spans="1:9" ht="15.75" x14ac:dyDescent="0.25">
      <c r="A4" s="208" t="s">
        <v>442</v>
      </c>
      <c r="B4" s="208"/>
      <c r="C4" s="208"/>
      <c r="D4" s="208"/>
      <c r="E4" s="208"/>
      <c r="F4" s="208"/>
    </row>
    <row r="5" spans="1:9" ht="76.5" x14ac:dyDescent="0.25">
      <c r="A5" s="111" t="s">
        <v>332</v>
      </c>
      <c r="B5" s="111" t="s">
        <v>333</v>
      </c>
      <c r="C5" s="111" t="s">
        <v>334</v>
      </c>
      <c r="D5" s="111" t="s">
        <v>386</v>
      </c>
      <c r="E5" s="109" t="s">
        <v>444</v>
      </c>
      <c r="F5" s="109" t="s">
        <v>387</v>
      </c>
    </row>
    <row r="6" spans="1:9" x14ac:dyDescent="0.25">
      <c r="A6" s="112">
        <v>1</v>
      </c>
      <c r="B6" s="113">
        <v>2</v>
      </c>
      <c r="C6" s="113">
        <v>3</v>
      </c>
      <c r="D6" s="112">
        <v>4</v>
      </c>
      <c r="E6" s="110"/>
      <c r="F6" s="110"/>
    </row>
    <row r="7" spans="1:9" ht="31.5" x14ac:dyDescent="0.25">
      <c r="A7" s="114" t="s">
        <v>335</v>
      </c>
      <c r="B7" s="115" t="s">
        <v>336</v>
      </c>
      <c r="C7" s="116" t="s">
        <v>337</v>
      </c>
      <c r="D7" s="122">
        <f>SUM(D8)</f>
        <v>91120.15</v>
      </c>
      <c r="E7" s="122">
        <f>SUM(E8)</f>
        <v>-39439.360000000001</v>
      </c>
      <c r="F7" s="128" t="s">
        <v>388</v>
      </c>
    </row>
    <row r="8" spans="1:9" ht="47.25" x14ac:dyDescent="0.25">
      <c r="A8" s="114" t="s">
        <v>338</v>
      </c>
      <c r="B8" s="115" t="s">
        <v>339</v>
      </c>
      <c r="C8" s="116" t="s">
        <v>340</v>
      </c>
      <c r="D8" s="122">
        <f>SUM(D9+D14+D23)</f>
        <v>91120.15</v>
      </c>
      <c r="E8" s="122">
        <f>SUM(E9+E14+E23)</f>
        <v>-39439.360000000001</v>
      </c>
      <c r="F8" s="128" t="s">
        <v>388</v>
      </c>
    </row>
    <row r="9" spans="1:9" ht="31.5" x14ac:dyDescent="0.25">
      <c r="A9" s="117" t="s">
        <v>341</v>
      </c>
      <c r="B9" s="118" t="s">
        <v>342</v>
      </c>
      <c r="C9" s="119" t="s">
        <v>343</v>
      </c>
      <c r="D9" s="123">
        <f>SUM(D10-D12)</f>
        <v>0</v>
      </c>
      <c r="E9" s="123">
        <f>SUM(E10-E12)</f>
        <v>0</v>
      </c>
      <c r="F9" s="128" t="s">
        <v>388</v>
      </c>
    </row>
    <row r="10" spans="1:9" ht="49.5" customHeight="1" x14ac:dyDescent="0.25">
      <c r="A10" s="117" t="s">
        <v>344</v>
      </c>
      <c r="B10" s="118" t="s">
        <v>345</v>
      </c>
      <c r="C10" s="119" t="s">
        <v>346</v>
      </c>
      <c r="D10" s="123">
        <v>0</v>
      </c>
      <c r="E10" s="123">
        <f>SUM(E11)</f>
        <v>0</v>
      </c>
      <c r="F10" s="126" t="s">
        <v>388</v>
      </c>
    </row>
    <row r="11" spans="1:9" ht="47.25" x14ac:dyDescent="0.25">
      <c r="A11" s="117" t="s">
        <v>347</v>
      </c>
      <c r="B11" s="118" t="s">
        <v>348</v>
      </c>
      <c r="C11" s="119" t="s">
        <v>349</v>
      </c>
      <c r="D11" s="123">
        <v>0</v>
      </c>
      <c r="E11" s="125">
        <v>0</v>
      </c>
      <c r="F11" s="126" t="s">
        <v>388</v>
      </c>
    </row>
    <row r="12" spans="1:9" ht="47.25" x14ac:dyDescent="0.25">
      <c r="A12" s="117" t="s">
        <v>350</v>
      </c>
      <c r="B12" s="118" t="s">
        <v>351</v>
      </c>
      <c r="C12" s="119" t="s">
        <v>352</v>
      </c>
      <c r="D12" s="123">
        <v>0</v>
      </c>
      <c r="E12" s="123">
        <f>SUM(E13)</f>
        <v>0</v>
      </c>
      <c r="F12" s="126" t="s">
        <v>388</v>
      </c>
    </row>
    <row r="13" spans="1:9" ht="47.25" x14ac:dyDescent="0.25">
      <c r="A13" s="117" t="s">
        <v>353</v>
      </c>
      <c r="B13" s="118" t="s">
        <v>354</v>
      </c>
      <c r="C13" s="120" t="s">
        <v>355</v>
      </c>
      <c r="D13" s="123">
        <v>0</v>
      </c>
      <c r="E13" s="125">
        <v>0</v>
      </c>
      <c r="F13" s="126" t="s">
        <v>388</v>
      </c>
    </row>
    <row r="14" spans="1:9" ht="47.25" x14ac:dyDescent="0.25">
      <c r="A14" s="117" t="s">
        <v>356</v>
      </c>
      <c r="B14" s="118" t="s">
        <v>357</v>
      </c>
      <c r="C14" s="119" t="s">
        <v>358</v>
      </c>
      <c r="D14" s="123">
        <f>SUM(D15-D17)</f>
        <v>-4676.91</v>
      </c>
      <c r="E14" s="123">
        <f>SUM(E15-E17)</f>
        <v>-4676.91</v>
      </c>
      <c r="F14" s="126">
        <f>E14/D14</f>
        <v>1</v>
      </c>
    </row>
    <row r="15" spans="1:9" ht="63" x14ac:dyDescent="0.25">
      <c r="A15" s="117" t="s">
        <v>359</v>
      </c>
      <c r="B15" s="118" t="s">
        <v>360</v>
      </c>
      <c r="C15" s="119" t="s">
        <v>361</v>
      </c>
      <c r="D15" s="123">
        <f>SUM(D16)</f>
        <v>0</v>
      </c>
      <c r="E15" s="123">
        <f>SUM(E16)</f>
        <v>0</v>
      </c>
      <c r="F15" s="126" t="s">
        <v>388</v>
      </c>
    </row>
    <row r="16" spans="1:9" ht="63" x14ac:dyDescent="0.25">
      <c r="A16" s="117" t="s">
        <v>362</v>
      </c>
      <c r="B16" s="118" t="s">
        <v>363</v>
      </c>
      <c r="C16" s="119" t="s">
        <v>364</v>
      </c>
      <c r="D16" s="123">
        <v>0</v>
      </c>
      <c r="E16" s="125">
        <v>0</v>
      </c>
      <c r="F16" s="126" t="s">
        <v>388</v>
      </c>
    </row>
    <row r="17" spans="1:6" ht="78.75" x14ac:dyDescent="0.25">
      <c r="A17" s="117" t="s">
        <v>365</v>
      </c>
      <c r="B17" s="118" t="s">
        <v>366</v>
      </c>
      <c r="C17" s="119" t="s">
        <v>367</v>
      </c>
      <c r="D17" s="123">
        <f>SUM(D18)</f>
        <v>4676.91</v>
      </c>
      <c r="E17" s="123">
        <f>SUM(E18)</f>
        <v>4676.91</v>
      </c>
      <c r="F17" s="126">
        <f>E18/D18</f>
        <v>1</v>
      </c>
    </row>
    <row r="18" spans="1:6" ht="78.75" x14ac:dyDescent="0.25">
      <c r="A18" s="117" t="s">
        <v>368</v>
      </c>
      <c r="B18" s="121" t="s">
        <v>369</v>
      </c>
      <c r="C18" s="119" t="s">
        <v>370</v>
      </c>
      <c r="D18" s="123">
        <v>4676.91</v>
      </c>
      <c r="E18" s="125">
        <v>4676.91</v>
      </c>
      <c r="F18" s="126">
        <f>E18/D18</f>
        <v>1</v>
      </c>
    </row>
    <row r="19" spans="1:6" ht="47.25" x14ac:dyDescent="0.25">
      <c r="A19" s="117" t="s">
        <v>371</v>
      </c>
      <c r="B19" s="118" t="s">
        <v>372</v>
      </c>
      <c r="C19" s="119" t="s">
        <v>373</v>
      </c>
      <c r="D19" s="123">
        <f>SUM(D20)</f>
        <v>0</v>
      </c>
      <c r="E19" s="123">
        <f>SUM(E20)</f>
        <v>0</v>
      </c>
      <c r="F19" s="126" t="s">
        <v>388</v>
      </c>
    </row>
    <row r="20" spans="1:6" ht="127.5" customHeight="1" x14ac:dyDescent="0.25">
      <c r="A20" s="117" t="s">
        <v>374</v>
      </c>
      <c r="B20" s="121" t="s">
        <v>375</v>
      </c>
      <c r="C20" s="119" t="s">
        <v>376</v>
      </c>
      <c r="D20" s="123">
        <v>0</v>
      </c>
      <c r="E20" s="125">
        <v>0</v>
      </c>
      <c r="F20" s="126" t="s">
        <v>388</v>
      </c>
    </row>
    <row r="21" spans="1:6" ht="51" customHeight="1" x14ac:dyDescent="0.25">
      <c r="A21" s="117" t="s">
        <v>377</v>
      </c>
      <c r="B21" s="118" t="s">
        <v>378</v>
      </c>
      <c r="C21" s="119" t="s">
        <v>379</v>
      </c>
      <c r="D21" s="123">
        <f>SUM(D22)</f>
        <v>0</v>
      </c>
      <c r="E21" s="123">
        <f>SUM(E22)</f>
        <v>0</v>
      </c>
      <c r="F21" s="126" t="s">
        <v>388</v>
      </c>
    </row>
    <row r="22" spans="1:6" ht="67.5" customHeight="1" x14ac:dyDescent="0.25">
      <c r="A22" s="117" t="s">
        <v>380</v>
      </c>
      <c r="B22" s="118" t="s">
        <v>381</v>
      </c>
      <c r="C22" s="119" t="s">
        <v>382</v>
      </c>
      <c r="D22" s="123">
        <v>0</v>
      </c>
      <c r="E22" s="127">
        <v>0</v>
      </c>
      <c r="F22" s="126" t="s">
        <v>388</v>
      </c>
    </row>
    <row r="23" spans="1:6" ht="34.5" customHeight="1" x14ac:dyDescent="0.25">
      <c r="A23" s="117" t="s">
        <v>383</v>
      </c>
      <c r="B23" s="118" t="s">
        <v>384</v>
      </c>
      <c r="C23" s="119" t="s">
        <v>385</v>
      </c>
      <c r="D23" s="124">
        <v>95797.06</v>
      </c>
      <c r="E23" s="164">
        <v>-34762.449999999997</v>
      </c>
      <c r="F23" s="128" t="s">
        <v>388</v>
      </c>
    </row>
  </sheetData>
  <mergeCells count="2">
    <mergeCell ref="A2:F3"/>
    <mergeCell ref="A4:F4"/>
  </mergeCells>
  <pageMargins left="0.70866141732283472" right="0.70866141732283472" top="0.74803149606299213" bottom="0.74803149606299213" header="0.31496062992125984" footer="0.31496062992125984"/>
  <pageSetup paperSize="9" scale="68" orientation="portrait" copies="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8"/>
  <sheetViews>
    <sheetView workbookViewId="0">
      <selection activeCell="B4" sqref="B4:C4"/>
    </sheetView>
  </sheetViews>
  <sheetFormatPr defaultRowHeight="15" x14ac:dyDescent="0.25"/>
  <cols>
    <col min="2" max="2" width="49.42578125" customWidth="1"/>
    <col min="3" max="3" width="34.85546875" customWidth="1"/>
  </cols>
  <sheetData>
    <row r="2" spans="2:3" ht="18" customHeight="1" x14ac:dyDescent="0.25">
      <c r="B2" s="209" t="s">
        <v>326</v>
      </c>
      <c r="C2" s="209"/>
    </row>
    <row r="3" spans="2:3" s="9" customFormat="1" ht="19.5" customHeight="1" x14ac:dyDescent="0.25">
      <c r="B3" s="209" t="s">
        <v>327</v>
      </c>
      <c r="C3" s="209"/>
    </row>
    <row r="4" spans="2:3" ht="15.75" x14ac:dyDescent="0.25">
      <c r="B4" s="210" t="s">
        <v>443</v>
      </c>
      <c r="C4" s="210"/>
    </row>
    <row r="5" spans="2:3" ht="42.75" x14ac:dyDescent="0.25">
      <c r="B5" s="101" t="s">
        <v>324</v>
      </c>
      <c r="C5" s="102" t="s">
        <v>325</v>
      </c>
    </row>
    <row r="6" spans="2:3" x14ac:dyDescent="0.25">
      <c r="B6" s="103" t="s">
        <v>328</v>
      </c>
      <c r="C6" s="182">
        <v>9482.7999999999993</v>
      </c>
    </row>
    <row r="8" spans="2:3" x14ac:dyDescent="0.25">
      <c r="C8" s="9" t="s">
        <v>181</v>
      </c>
    </row>
  </sheetData>
  <mergeCells count="3">
    <mergeCell ref="B2:C2"/>
    <mergeCell ref="B3:C3"/>
    <mergeCell ref="B4:C4"/>
  </mergeCells>
  <pageMargins left="0.70866141732283472" right="0.70866141732283472" top="0.74803149606299213" bottom="0.74803149606299213" header="0.31496062992125984" footer="0.31496062992125984"/>
  <pageSetup paperSize="9" scale="93" orientation="portrait" copies="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5"/>
  <sheetViews>
    <sheetView workbookViewId="0">
      <selection activeCell="C9" sqref="C9"/>
    </sheetView>
  </sheetViews>
  <sheetFormatPr defaultRowHeight="15" x14ac:dyDescent="0.25"/>
  <cols>
    <col min="2" max="2" width="54" customWidth="1"/>
    <col min="3" max="3" width="17.85546875" customWidth="1"/>
  </cols>
  <sheetData>
    <row r="2" spans="2:3" ht="61.5" customHeight="1" x14ac:dyDescent="0.25">
      <c r="B2" s="211" t="s">
        <v>330</v>
      </c>
      <c r="C2" s="211"/>
    </row>
    <row r="3" spans="2:3" ht="15.75" x14ac:dyDescent="0.25">
      <c r="B3" s="210" t="s">
        <v>442</v>
      </c>
      <c r="C3" s="210"/>
    </row>
    <row r="4" spans="2:3" ht="38.25" x14ac:dyDescent="0.25">
      <c r="B4" s="106" t="s">
        <v>324</v>
      </c>
      <c r="C4" s="107" t="s">
        <v>325</v>
      </c>
    </row>
    <row r="5" spans="2:3" ht="29.25" customHeight="1" x14ac:dyDescent="0.25">
      <c r="B5" s="104" t="s">
        <v>329</v>
      </c>
      <c r="C5" s="105">
        <v>0</v>
      </c>
    </row>
  </sheetData>
  <mergeCells count="2">
    <mergeCell ref="B2:C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Доходы</vt:lpstr>
      <vt:lpstr>Расходы</vt:lpstr>
      <vt:lpstr>Источники</vt:lpstr>
      <vt:lpstr>Муниципальный долг</vt:lpstr>
      <vt:lpstr>Кредиторская задолженность</vt:lpstr>
      <vt:lpstr>Доходы!Область_печати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VedunovaAA</dc:creator>
  <cp:lastModifiedBy>IsmagilovaLS</cp:lastModifiedBy>
  <cp:lastPrinted>2016-09-05T12:27:37Z</cp:lastPrinted>
  <dcterms:created xsi:type="dcterms:W3CDTF">2015-01-16T05:02:30Z</dcterms:created>
  <dcterms:modified xsi:type="dcterms:W3CDTF">2016-10-24T10:41:52Z</dcterms:modified>
</cp:coreProperties>
</file>