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" sheetId="1" r:id="rId1"/>
    <sheet name="Расходы" sheetId="2" r:id="rId2"/>
    <sheet name="Лист3" sheetId="3" r:id="rId3"/>
  </sheets>
  <definedNames>
    <definedName name="_xlnm.Print_Area" localSheetId="1">'Расходы'!$A$1:$G$63</definedName>
  </definedNames>
  <calcPr fullCalcOnLoad="1"/>
</workbook>
</file>

<file path=xl/sharedStrings.xml><?xml version="1.0" encoding="utf-8"?>
<sst xmlns="http://schemas.openxmlformats.org/spreadsheetml/2006/main" count="369" uniqueCount="336">
  <si>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</si>
  <si>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</si>
  <si>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Здравоохранение</t>
  </si>
  <si>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</si>
  <si>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</si>
  <si>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</si>
  <si>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</si>
  <si>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</si>
  <si>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</si>
  <si>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</si>
  <si>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</si>
  <si>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</si>
  <si>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</si>
  <si>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</si>
  <si>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</si>
  <si>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</si>
  <si>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</si>
  <si>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</si>
  <si>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</si>
  <si>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</si>
  <si>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</si>
  <si>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</si>
  <si>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</si>
  <si>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</si>
  <si>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</si>
  <si>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</si>
  <si>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</si>
  <si>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</si>
  <si>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</si>
  <si>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</si>
  <si>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</si>
  <si>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</si>
  <si>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</si>
  <si>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</si>
  <si>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</si>
  <si>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</si>
  <si>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</si>
  <si>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</si>
  <si>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</si>
  <si>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</si>
  <si>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</si>
  <si>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</si>
  <si>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</si>
  <si>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</si>
  <si>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</si>
  <si>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</si>
  <si>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</si>
  <si>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</si>
  <si>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</si>
  <si>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</si>
  <si>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</si>
  <si>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</si>
  <si>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</si>
  <si>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</si>
  <si>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</si>
  <si>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</si>
  <si>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</si>
  <si>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</si>
  <si>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</si>
  <si>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</si>
  <si>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</si>
  <si>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</si>
  <si>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</si>
  <si>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</si>
  <si>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901  1  13  01994  04  0004  130</t>
  </si>
  <si>
    <t>901  1  13  02064  04  0000  130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</si>
  <si>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</si>
  <si>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</si>
  <si>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</si>
  <si>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</si>
  <si>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</si>
  <si>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</si>
  <si>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</si>
  <si>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</si>
  <si>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</si>
  <si>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</si>
  <si>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</si>
  <si>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</si>
  <si>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</si>
  <si>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</si>
  <si>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</si>
  <si>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</si>
  <si>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</si>
  <si>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188  1  16  21040  04  6000  140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</si>
  <si>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</si>
  <si>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</si>
  <si>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</si>
  <si>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</si>
  <si>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</si>
  <si>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</si>
  <si>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</si>
  <si>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</si>
  <si>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</si>
  <si>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</si>
  <si>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</si>
  <si>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</si>
  <si>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</si>
  <si>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</si>
  <si>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</si>
  <si>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</si>
  <si>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182  1  16  90040  04  6000  140</t>
  </si>
  <si>
    <t>188  1  16  90040  04  6000  140</t>
  </si>
  <si>
    <t>192  1  16  90040  04  6000  140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</si>
  <si>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</si>
  <si>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</si>
  <si>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</si>
  <si>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</si>
  <si>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</si>
  <si>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</si>
  <si>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</si>
  <si>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</si>
  <si>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</si>
  <si>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</si>
  <si>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</si>
  <si>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</si>
  <si>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</si>
  <si>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</si>
  <si>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</si>
  <si>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</si>
  <si>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</si>
  <si>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</si>
  <si>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</si>
  <si>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</si>
  <si>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</si>
  <si>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</si>
  <si>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</si>
  <si>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</si>
  <si>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</si>
  <si>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</si>
  <si>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</si>
  <si>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</si>
  <si>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</si>
  <si>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</si>
  <si>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</si>
  <si>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</si>
  <si>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</si>
  <si>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</si>
  <si>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</si>
  <si>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</si>
  <si>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</si>
  <si>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</si>
  <si>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</si>
  <si>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</si>
  <si>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</si>
  <si>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901  2  19  04000  04  0000  151</t>
  </si>
  <si>
    <t>906  2  19  04000  04  0000  151</t>
  </si>
  <si>
    <t>908  2  19  04000  04  0000  151</t>
  </si>
  <si>
    <t>919  2  19  04000  04  0000  151</t>
  </si>
  <si>
    <t>ИТОГО ДОХОДОВ</t>
  </si>
  <si>
    <t>Налог на доходы физических лиц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</si>
  <si>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</si>
  <si>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</si>
  <si>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</si>
  <si>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</si>
  <si>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</si>
  <si>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</si>
  <si>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</si>
  <si>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</si>
  <si>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</si>
  <si>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</si>
  <si>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</si>
  <si>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</si>
  <si>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000  1  05  04000  02  0000  110</t>
  </si>
  <si>
    <t>Налог, взимаемый в связи с применением патентной системы налогообложения</t>
  </si>
  <si>
    <t>182  1  06  01000  00  0000  110</t>
  </si>
  <si>
    <t>Налог на имущество физических лиц</t>
  </si>
  <si>
    <t>ЗАДОЛЖЕННОСТЬ И ПЕРЕРАСЧЕТЫ ПО ОТМЕНЕННЫМ НАЛОГАМ , СБОРАМ И ИНЫМ ОБЯЗАТЕЛЬНЫМ ПЛАТЕЖАМ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</si>
  <si>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</si>
  <si>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</si>
  <si>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</si>
  <si>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</si>
  <si>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</si>
  <si>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</si>
  <si>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</si>
  <si>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</si>
  <si>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</si>
  <si>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00  1  13  02000  00  0000  130</t>
  </si>
  <si>
    <t xml:space="preserve">Доходы от компенсации затрат государства </t>
  </si>
  <si>
    <t>000  1  13  02994  04  0001  130</t>
  </si>
  <si>
    <t>000  1  14  01000  00  0000  410</t>
  </si>
  <si>
    <t>Доходы от продажи квартир</t>
  </si>
  <si>
    <t>000  1  14  02040  04  0000  410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</si>
  <si>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</si>
  <si>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</si>
  <si>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</si>
  <si>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</si>
  <si>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141  1  16  08010  01  6000  140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</si>
  <si>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</si>
  <si>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188  1  16 4 3000  01  6000  140</t>
  </si>
  <si>
    <t>000  2  02  03999  04  0000  151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</si>
  <si>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</si>
  <si>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дошкольного образования</t>
  </si>
  <si>
    <t>902  1  11  05012  04  0001  120</t>
  </si>
  <si>
    <t>902  1  11  05012  04  0002  120</t>
  </si>
  <si>
    <t>902  1  08  07150  01  0000  110</t>
  </si>
  <si>
    <t>Государственная пошлина за выдачу разрешения на установку рекламной конструкции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</si>
  <si>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</si>
  <si>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</si>
  <si>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</si>
  <si>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</si>
  <si>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</si>
  <si>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</si>
  <si>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</si>
  <si>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</si>
  <si>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</si>
  <si>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</si>
  <si>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</rPr>
      <t xml:space="preserve"> ¹*</t>
    </r>
  </si>
  <si>
    <t>Другие общегосударственные вопросы</t>
  </si>
  <si>
    <t>Органы внутренних дел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</si>
  <si>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</si>
  <si>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</si>
  <si>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</si>
  <si>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</si>
  <si>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</si>
  <si>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</si>
  <si>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</si>
  <si>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</si>
  <si>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</si>
  <si>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</si>
  <si>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</si>
  <si>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</si>
  <si>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</si>
  <si>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</si>
  <si>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 xml:space="preserve"> 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</si>
  <si>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</si>
  <si>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</si>
  <si>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</si>
  <si>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</si>
  <si>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</si>
  <si>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</si>
  <si>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</si>
  <si>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</si>
  <si>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</si>
  <si>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</si>
  <si>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</si>
  <si>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</si>
  <si>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</si>
  <si>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</si>
  <si>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</si>
  <si>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</si>
  <si>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</si>
  <si>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Функционирование законодательных (представительных) органов государственной власти и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</si>
  <si>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</si>
  <si>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Социальное обеспечение населения</t>
  </si>
  <si>
    <t xml:space="preserve">Телевидение и радиовещание </t>
  </si>
  <si>
    <t xml:space="preserve">Средства массовой информации </t>
  </si>
  <si>
    <t>Другие вопросы в области культуры, кинематографии</t>
  </si>
  <si>
    <t>Национальная  безопасность и правоохранительная  деятельность</t>
  </si>
  <si>
    <t>141  1  16  25050  01  6000  140</t>
  </si>
  <si>
    <t>Объем средств по решению о бюджете на 2015 год, тыс. руб.</t>
  </si>
  <si>
    <t>% исполнения к  годовым  назначениям</t>
  </si>
  <si>
    <t>Другие вопросы в области национальной безопасности и правоохранительной деятельности</t>
  </si>
  <si>
    <t>Сбор, удаление отходов и очистка сточных вод</t>
  </si>
  <si>
    <t>Другие вопросы в области охраны окружающей среды</t>
  </si>
  <si>
    <t>Сумма бюджетных назначений на 2015 год (в тыс.руб.)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</si>
  <si>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</si>
  <si>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</si>
  <si>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</si>
  <si>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расположенным в границах городских округов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</si>
  <si>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</si>
  <si>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(средства от продажи права на заключение договоров аренды указанных земельных участков)</t>
    </r>
  </si>
  <si>
    <t>902  1  11  05024  04  0000  120</t>
  </si>
  <si>
    <t>902  1  11  05024  04  0001  120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</si>
  <si>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  </r>
    <r>
      <rPr>
        <sz val="10"/>
        <color indexed="12"/>
        <rFont val="Times New Roman"/>
        <family val="1"/>
      </rPr>
      <t xml:space="preserve"> 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</si>
  <si>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</si>
  <si>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</si>
  <si>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</si>
  <si>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</rPr>
      <t xml:space="preserve">(прочие доходы от оказания платных услуг (работ) </t>
    </r>
  </si>
  <si>
    <t>Доходы, поступающие в порядке возмещения расходов, понесенных в связи с эксплуататцией имущества городских округов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</si>
  <si>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</rPr>
      <t>(возврат дебиторской задолженности прошлых лет)</t>
    </r>
  </si>
  <si>
    <t>902  1  14  02043  04  0000  410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</si>
  <si>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</si>
  <si>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</si>
  <si>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(прочие доходы от реализации иного имущества,)</t>
    </r>
  </si>
  <si>
    <t>182  1  16  03000  00  0000  140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</si>
  <si>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</si>
  <si>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</si>
  <si>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</si>
  <si>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</si>
  <si>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000  1  16  21040  04  6000  140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</si>
  <si>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</si>
  <si>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</si>
  <si>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</si>
  <si>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000  1  16  28000  01  6000  140</t>
  </si>
  <si>
    <t>000  1  16  35000  00 00000  140</t>
  </si>
  <si>
    <t>Суммы по искам о возмещении вреда, причиненного окружающей среде</t>
  </si>
  <si>
    <t>076  1  16  35020  04 60000  140</t>
  </si>
  <si>
    <t>000  1  16  37000  00 0000  140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</si>
  <si>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</si>
  <si>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000  1  16 4 3000  01  0000  140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</si>
  <si>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</si>
  <si>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</si>
  <si>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Субвенции на осуществление государственного полномочия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</si>
  <si>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908  2  18  04010  04  0000  180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</si>
  <si>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</si>
  <si>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 xml:space="preserve"> по состоянию на 01.03.2015 года</t>
  </si>
  <si>
    <r>
      <t xml:space="preserve">    </t>
    </r>
    <r>
      <rPr>
        <vertAlign val="superscript"/>
        <sz val="10"/>
        <color indexed="8"/>
        <rFont val="Times New Roman"/>
        <family val="1"/>
      </rPr>
      <t>1*</t>
    </r>
    <r>
      <rPr>
        <sz val="10"/>
        <color indexed="8"/>
        <rFont val="Times New Roman"/>
        <family val="1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5 825,0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</si>
  <si>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01.03.2015 г.</t>
  </si>
  <si>
    <t>Сумма фактического поступления на 01.03.2015г. (в тыс.руб.)</t>
  </si>
  <si>
    <t>Отклонения от плана +/-</t>
  </si>
  <si>
    <t>000  1  05  00000  00  0000  000</t>
  </si>
  <si>
    <t>НАЛОГИ НА СОВОКУПНЫЙ ДОХОД</t>
  </si>
  <si>
    <t>906  1  13  01994  04  0001  130</t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</si>
  <si>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</rPr>
      <t>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  </r>
  </si>
  <si>
    <t>906  1  13  01994  04  0004  130</t>
  </si>
  <si>
    <t>908  1  13  01994  04  0004  130</t>
  </si>
  <si>
    <t>901  1  13  02994  04  0001  130</t>
  </si>
  <si>
    <t>908  1  13  02994  04  0001  130</t>
  </si>
  <si>
    <t>912  1  13  02994  04  0001  130</t>
  </si>
  <si>
    <t>919  1  13  02994  04  0001  130</t>
  </si>
  <si>
    <t>188  1  16  30030  01  6000  140</t>
  </si>
  <si>
    <t>Прочие денежные взыскания (штрафы) за правонарушения в области дорожного движения</t>
  </si>
  <si>
    <t>106  1  16  90040  04  6000  140</t>
  </si>
  <si>
    <t>906  1  17  01040  04  0000  180</t>
  </si>
  <si>
    <t>908  1  17  01040  04  0000  180</t>
  </si>
  <si>
    <t>919  1  17  01040  04  0000  180</t>
  </si>
  <si>
    <t>000  1  17  05040  04  0000  180</t>
  </si>
  <si>
    <t>Прочие неналоговые доходы бюджетов городских округов</t>
  </si>
  <si>
    <t>901  2  02  02088  04  0002  151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</si>
  <si>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</si>
  <si>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901  2  02  02089  04  0002  151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</si>
  <si>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</si>
  <si>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901  2  02  02999  04  0000  151</t>
  </si>
  <si>
    <t>Субсидии на организацию и осуществление мероприятий по работе с молодежью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</si>
  <si>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 xml:space="preserve">Субсидии на разработку документации по планировке территории, представление которых предусмотрено государственной программой Свердловской области «Реализация основных направлений государственной политики в строительном комплексе до 2020 года» </t>
  </si>
  <si>
    <t xml:space="preserve">Cубсидии на улучшение жилищных условий граждан, предоставление которых предусмотрено государственной программой Свердловской области «Развитие жилищно - коммунального хозяйства и повышение энергетической эффективности в Свердловской области до 2020 года" </t>
  </si>
  <si>
    <t>Субсидии на подготовку молодых граждан к военной службе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</si>
  <si>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</si>
  <si>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000  2  02  04000  00 0000  151</t>
  </si>
  <si>
    <t>ИНЫЕ МЕЖБЮДЖЕТНЫЕ ТРАНСФЕРТЫ</t>
  </si>
  <si>
    <t>000  2  02  04999  04  0000  151</t>
  </si>
  <si>
    <t>Прочие межбюджетные трансферты передаваемые бюджетам городских округов</t>
  </si>
  <si>
    <t>901  2  02  04999  04  0000  151</t>
  </si>
  <si>
    <t>Иные межбюджетные трансферты на организацию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Свердловской области</t>
  </si>
  <si>
    <t>Мунципальный долг по состоянию на 01.03.2014 года составил 18 109,6 тыс. руб.</t>
  </si>
  <si>
    <t>Исполнено    на 01.03.2015г, в тыс.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</si>
</sst>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"/>
    <numFmt numFmtId="182" formatCode="#,##0.000"/>
    <numFmt numFmtId="183" formatCode="0.0"/>
    <numFmt numFmtId="184" formatCode="#,##0.0"/>
    <numFmt numFmtId="185" formatCode="0.0%"/>
    <numFmt numFmtId="186" formatCode="0000"/>
    <numFmt numFmtId="187" formatCode="0.00000"/>
    <numFmt numFmtId="188" formatCode="0.0000"/>
  </numFmts>
  <fonts count="60">
    <font>
      <sz val="10"/>
      <name val="Arial"/>
      <family val="0"/>
    </font>
    <font>
      <sz val="10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justify"/>
    </xf>
    <xf numFmtId="18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0" borderId="10" xfId="0" applyNumberFormat="1" applyFont="1" applyBorder="1" applyAlignment="1">
      <alignment/>
    </xf>
    <xf numFmtId="186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wrapText="1"/>
    </xf>
    <xf numFmtId="186" fontId="9" fillId="0" borderId="10" xfId="0" applyNumberFormat="1" applyFont="1" applyBorder="1" applyAlignment="1">
      <alignment horizontal="center"/>
    </xf>
    <xf numFmtId="183" fontId="9" fillId="0" borderId="10" xfId="0" applyNumberFormat="1" applyFont="1" applyFill="1" applyBorder="1" applyAlignment="1">
      <alignment/>
    </xf>
    <xf numFmtId="186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vertical="top"/>
    </xf>
    <xf numFmtId="0" fontId="9" fillId="0" borderId="10" xfId="0" applyFont="1" applyFill="1" applyBorder="1" applyAlignment="1">
      <alignment/>
    </xf>
    <xf numFmtId="186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vertical="justify"/>
    </xf>
    <xf numFmtId="0" fontId="9" fillId="0" borderId="10" xfId="0" applyFont="1" applyFill="1" applyBorder="1" applyAlignment="1">
      <alignment vertical="justify" wrapText="1"/>
    </xf>
    <xf numFmtId="186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/>
    </xf>
    <xf numFmtId="186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53" applyFont="1" applyBorder="1" applyAlignment="1">
      <alignment vertical="top" wrapText="1"/>
      <protection/>
    </xf>
    <xf numFmtId="180" fontId="1" fillId="0" borderId="10" xfId="53" applyNumberFormat="1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0" fontId="14" fillId="0" borderId="10" xfId="53" applyFont="1" applyBorder="1" applyAlignment="1">
      <alignment horizontal="center" vertical="top"/>
      <protection/>
    </xf>
    <xf numFmtId="0" fontId="14" fillId="0" borderId="10" xfId="53" applyFont="1" applyBorder="1" applyAlignment="1">
      <alignment horizontal="center" vertical="top" wrapText="1"/>
      <protection/>
    </xf>
    <xf numFmtId="0" fontId="14" fillId="0" borderId="10" xfId="53" applyNumberFormat="1" applyFont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4" applyFont="1" applyBorder="1" applyAlignment="1">
      <alignment horizontal="justify" vertical="top"/>
      <protection/>
    </xf>
    <xf numFmtId="0" fontId="14" fillId="0" borderId="10" xfId="54" applyFont="1" applyBorder="1" applyAlignment="1">
      <alignment vertical="top" wrapText="1"/>
      <protection/>
    </xf>
    <xf numFmtId="2" fontId="14" fillId="0" borderId="10" xfId="54" applyNumberFormat="1" applyFont="1" applyBorder="1" applyAlignment="1">
      <alignment horizontal="center"/>
      <protection/>
    </xf>
    <xf numFmtId="0" fontId="1" fillId="0" borderId="10" xfId="54" applyFont="1" applyBorder="1" applyAlignment="1">
      <alignment horizontal="justify" vertical="top"/>
      <protection/>
    </xf>
    <xf numFmtId="0" fontId="1" fillId="0" borderId="10" xfId="54" applyFont="1" applyBorder="1" applyAlignment="1">
      <alignment horizontal="justify" vertical="top" wrapText="1"/>
      <protection/>
    </xf>
    <xf numFmtId="2" fontId="1" fillId="0" borderId="10" xfId="54" applyNumberFormat="1" applyFont="1" applyBorder="1" applyAlignment="1">
      <alignment horizontal="center"/>
      <protection/>
    </xf>
    <xf numFmtId="0" fontId="14" fillId="0" borderId="10" xfId="54" applyFont="1" applyBorder="1" applyAlignment="1">
      <alignment horizontal="justify" vertical="top" wrapText="1"/>
      <protection/>
    </xf>
    <xf numFmtId="0" fontId="1" fillId="0" borderId="10" xfId="53" applyFont="1" applyBorder="1" applyAlignment="1">
      <alignment horizontal="justify" vertical="top"/>
      <protection/>
    </xf>
    <xf numFmtId="2" fontId="14" fillId="0" borderId="10" xfId="54" applyNumberFormat="1" applyFont="1" applyBorder="1" applyAlignment="1">
      <alignment horizontal="center" wrapText="1"/>
      <protection/>
    </xf>
    <xf numFmtId="4" fontId="1" fillId="0" borderId="10" xfId="54" applyNumberFormat="1" applyFont="1" applyBorder="1" applyAlignment="1">
      <alignment horizontal="center"/>
      <protection/>
    </xf>
    <xf numFmtId="0" fontId="14" fillId="0" borderId="10" xfId="54" applyNumberFormat="1" applyFont="1" applyBorder="1" applyAlignment="1">
      <alignment horizontal="justify" vertical="top" wrapText="1"/>
      <protection/>
    </xf>
    <xf numFmtId="0" fontId="14" fillId="0" borderId="11" xfId="54" applyFont="1" applyBorder="1" applyAlignment="1">
      <alignment horizontal="justify" vertical="top"/>
      <protection/>
    </xf>
    <xf numFmtId="0" fontId="14" fillId="0" borderId="11" xfId="54" applyFont="1" applyBorder="1" applyAlignment="1">
      <alignment horizontal="justify" vertical="top" wrapText="1"/>
      <protection/>
    </xf>
    <xf numFmtId="0" fontId="14" fillId="0" borderId="10" xfId="54" applyFont="1" applyBorder="1" applyAlignment="1">
      <alignment vertical="top"/>
      <protection/>
    </xf>
    <xf numFmtId="2" fontId="14" fillId="0" borderId="10" xfId="54" applyNumberFormat="1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vertical="top"/>
      <protection/>
    </xf>
    <xf numFmtId="2" fontId="1" fillId="0" borderId="10" xfId="54" applyNumberFormat="1" applyFont="1" applyBorder="1" applyAlignment="1">
      <alignment horizontal="center" wrapText="1"/>
      <protection/>
    </xf>
    <xf numFmtId="0" fontId="15" fillId="0" borderId="10" xfId="54" applyFont="1" applyBorder="1" applyAlignment="1">
      <alignment horizontal="justify" vertical="top"/>
      <protection/>
    </xf>
    <xf numFmtId="0" fontId="16" fillId="0" borderId="10" xfId="0" applyFont="1" applyBorder="1" applyAlignment="1">
      <alignment horizontal="center" vertical="center" wrapText="1"/>
    </xf>
    <xf numFmtId="2" fontId="14" fillId="0" borderId="11" xfId="54" applyNumberFormat="1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/>
    </xf>
    <xf numFmtId="18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justify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83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183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Fill="1" applyBorder="1" applyAlignment="1">
      <alignment vertical="top"/>
    </xf>
    <xf numFmtId="186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Fill="1" applyBorder="1" applyAlignment="1">
      <alignment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vertical="justify"/>
    </xf>
    <xf numFmtId="0" fontId="18" fillId="0" borderId="0" xfId="0" applyFont="1" applyAlignment="1">
      <alignment/>
    </xf>
    <xf numFmtId="0" fontId="9" fillId="0" borderId="0" xfId="0" applyFont="1" applyFill="1" applyBorder="1" applyAlignment="1">
      <alignment vertical="justify" wrapText="1"/>
    </xf>
    <xf numFmtId="0" fontId="18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53" applyNumberFormat="1" applyFont="1" applyFill="1" applyBorder="1" applyAlignment="1">
      <alignment vertical="top" wrapText="1"/>
      <protection/>
    </xf>
    <xf numFmtId="0" fontId="1" fillId="0" borderId="10" xfId="53" applyFont="1" applyBorder="1" applyAlignment="1">
      <alignment vertical="top"/>
      <protection/>
    </xf>
    <xf numFmtId="0" fontId="14" fillId="0" borderId="10" xfId="54" applyFont="1" applyBorder="1" applyAlignment="1">
      <alignment horizontal="justify"/>
      <protection/>
    </xf>
    <xf numFmtId="0" fontId="14" fillId="0" borderId="10" xfId="54" applyFont="1" applyBorder="1" applyAlignment="1">
      <alignment wrapText="1"/>
      <protection/>
    </xf>
    <xf numFmtId="0" fontId="14" fillId="0" borderId="10" xfId="54" applyFont="1" applyBorder="1" applyAlignment="1">
      <alignment horizontal="justify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4" fontId="14" fillId="0" borderId="10" xfId="54" applyNumberFormat="1" applyFont="1" applyBorder="1" applyAlignment="1">
      <alignment horizontal="center"/>
      <protection/>
    </xf>
    <xf numFmtId="2" fontId="15" fillId="0" borderId="10" xfId="54" applyNumberFormat="1" applyFont="1" applyBorder="1" applyAlignment="1">
      <alignment horizontal="center" wrapText="1"/>
      <protection/>
    </xf>
    <xf numFmtId="183" fontId="9" fillId="0" borderId="10" xfId="0" applyNumberFormat="1" applyFont="1" applyFill="1" applyBorder="1" applyAlignment="1">
      <alignment wrapText="1"/>
    </xf>
    <xf numFmtId="183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83" fontId="8" fillId="0" borderId="10" xfId="0" applyNumberFormat="1" applyFont="1" applyFill="1" applyBorder="1" applyAlignment="1">
      <alignment vertical="top"/>
    </xf>
    <xf numFmtId="183" fontId="9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1" fillId="33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183" fontId="5" fillId="0" borderId="10" xfId="0" applyNumberFormat="1" applyFont="1" applyBorder="1" applyAlignment="1">
      <alignment horizontal="center"/>
    </xf>
    <xf numFmtId="0" fontId="1" fillId="0" borderId="11" xfId="54" applyFont="1" applyBorder="1" applyAlignment="1">
      <alignment horizontal="justify" vertical="top" wrapText="1"/>
      <protection/>
    </xf>
    <xf numFmtId="2" fontId="1" fillId="0" borderId="11" xfId="54" applyNumberFormat="1" applyFont="1" applyBorder="1" applyAlignment="1">
      <alignment horizontal="center"/>
      <protection/>
    </xf>
    <xf numFmtId="0" fontId="1" fillId="0" borderId="10" xfId="55" applyFont="1" applyBorder="1" applyAlignment="1">
      <alignment vertical="top"/>
      <protection/>
    </xf>
    <xf numFmtId="0" fontId="1" fillId="33" borderId="12" xfId="58" applyFont="1" applyFill="1" applyBorder="1" applyAlignment="1">
      <alignment vertical="center" wrapText="1"/>
      <protection/>
    </xf>
    <xf numFmtId="0" fontId="15" fillId="0" borderId="10" xfId="54" applyFont="1" applyBorder="1" applyAlignment="1">
      <alignment vertical="top"/>
      <protection/>
    </xf>
    <xf numFmtId="2" fontId="15" fillId="0" borderId="10" xfId="54" applyNumberFormat="1" applyFont="1" applyBorder="1" applyAlignment="1">
      <alignment horizontal="center"/>
      <protection/>
    </xf>
    <xf numFmtId="0" fontId="1" fillId="0" borderId="12" xfId="56" applyFont="1" applyBorder="1" applyAlignment="1">
      <alignment horizontal="justify" vertical="top" wrapText="1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justify" vertical="top"/>
    </xf>
    <xf numFmtId="0" fontId="1" fillId="0" borderId="12" xfId="57" applyFont="1" applyBorder="1" applyAlignment="1">
      <alignment horizontal="justify" vertical="top"/>
      <protection/>
    </xf>
    <xf numFmtId="0" fontId="1" fillId="0" borderId="12" xfId="56" applyFont="1" applyBorder="1" applyAlignment="1">
      <alignment horizontal="justify" vertical="top"/>
      <protection/>
    </xf>
    <xf numFmtId="187" fontId="5" fillId="0" borderId="10" xfId="0" applyNumberFormat="1" applyFont="1" applyBorder="1" applyAlignment="1">
      <alignment horizontal="center"/>
    </xf>
    <xf numFmtId="0" fontId="20" fillId="0" borderId="10" xfId="54" applyFont="1" applyBorder="1" applyAlignment="1">
      <alignment vertical="top"/>
      <protection/>
    </xf>
    <xf numFmtId="0" fontId="20" fillId="0" borderId="10" xfId="54" applyFont="1" applyBorder="1" applyAlignment="1">
      <alignment horizontal="justify" vertical="top" wrapText="1"/>
      <protection/>
    </xf>
    <xf numFmtId="2" fontId="20" fillId="0" borderId="10" xfId="54" applyNumberFormat="1" applyFont="1" applyBorder="1" applyAlignment="1">
      <alignment horizontal="center" wrapText="1"/>
      <protection/>
    </xf>
    <xf numFmtId="2" fontId="20" fillId="0" borderId="10" xfId="54" applyNumberFormat="1" applyFont="1" applyBorder="1" applyAlignment="1">
      <alignment horizontal="center"/>
      <protection/>
    </xf>
    <xf numFmtId="18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53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11" fillId="0" borderId="0" xfId="53" applyNumberFormat="1" applyFont="1" applyFill="1" applyBorder="1" applyAlignment="1">
      <alignment horizontal="left" vertical="top" wrapText="1"/>
      <protection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5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27.28125" style="0" bestFit="1" customWidth="1"/>
    <col min="2" max="2" width="28.57421875" style="0" bestFit="1" customWidth="1"/>
    <col min="3" max="3" width="10.421875" style="0" bestFit="1" customWidth="1"/>
    <col min="4" max="4" width="11.7109375" style="0" customWidth="1"/>
    <col min="5" max="5" width="10.140625" style="0" customWidth="1"/>
    <col min="6" max="6" width="11.00390625" style="0" bestFit="1" customWidth="1"/>
  </cols>
  <sheetData>
    <row r="1" spans="1:6" ht="48" customHeight="1">
      <c r="A1" s="143" t="s">
        <v>297</v>
      </c>
      <c r="B1" s="144"/>
      <c r="C1" s="144"/>
      <c r="D1" s="144"/>
      <c r="E1" s="144"/>
      <c r="F1" s="145"/>
    </row>
    <row r="2" spans="1:6" ht="89.25">
      <c r="A2" s="32" t="s">
        <v>3</v>
      </c>
      <c r="B2" s="101" t="s">
        <v>4</v>
      </c>
      <c r="C2" s="32" t="s">
        <v>254</v>
      </c>
      <c r="D2" s="33" t="s">
        <v>298</v>
      </c>
      <c r="E2" s="34" t="s">
        <v>5</v>
      </c>
      <c r="F2" s="34" t="s">
        <v>299</v>
      </c>
    </row>
    <row r="3" spans="1:6" ht="12.75">
      <c r="A3" s="35">
        <v>1</v>
      </c>
      <c r="B3" s="35">
        <v>2</v>
      </c>
      <c r="C3" s="36">
        <v>3</v>
      </c>
      <c r="D3" s="37">
        <v>5</v>
      </c>
      <c r="E3" s="38">
        <v>6</v>
      </c>
      <c r="F3" s="114">
        <v>7</v>
      </c>
    </row>
    <row r="4" spans="1:6" ht="25.5">
      <c r="A4" s="39" t="s">
        <v>6</v>
      </c>
      <c r="B4" s="40" t="s">
        <v>7</v>
      </c>
      <c r="C4" s="41">
        <f>SUM(C5+C11+C17+C26+C32+C35+C37+C48+C54+C69+C78+C110)</f>
        <v>518726.23</v>
      </c>
      <c r="D4" s="41">
        <f>SUM(D5+D11+D17+D26+D32+D35+D37+D48+D54+D69+D78+D110)</f>
        <v>64540.628999999986</v>
      </c>
      <c r="E4" s="41">
        <f>SUM(D4*100/C4)</f>
        <v>12.442137155855795</v>
      </c>
      <c r="F4" s="115">
        <f>SUM(D4-C4)</f>
        <v>-454185.601</v>
      </c>
    </row>
    <row r="5" spans="1:6" ht="25.5">
      <c r="A5" s="102" t="s">
        <v>8</v>
      </c>
      <c r="B5" s="103" t="s">
        <v>9</v>
      </c>
      <c r="C5" s="41">
        <f>SUM(C6)</f>
        <v>365329</v>
      </c>
      <c r="D5" s="41">
        <f>SUM(D6)</f>
        <v>44338.27999999999</v>
      </c>
      <c r="E5" s="41">
        <f aca="true" t="shared" si="0" ref="E5:E70">SUM(D5*100/C5)</f>
        <v>12.136534466193483</v>
      </c>
      <c r="F5" s="115">
        <f aca="true" t="shared" si="1" ref="F5:F69">SUM(D5-C5)</f>
        <v>-320990.72000000003</v>
      </c>
    </row>
    <row r="6" spans="1:6" ht="14.25" customHeight="1">
      <c r="A6" s="102" t="s">
        <v>10</v>
      </c>
      <c r="B6" s="103" t="s">
        <v>149</v>
      </c>
      <c r="C6" s="41">
        <f>SUM(C7:C10)</f>
        <v>365329</v>
      </c>
      <c r="D6" s="41">
        <f>SUM(D7:D10)</f>
        <v>44338.27999999999</v>
      </c>
      <c r="E6" s="41">
        <f t="shared" si="0"/>
        <v>12.136534466193483</v>
      </c>
      <c r="F6" s="115">
        <f t="shared" si="1"/>
        <v>-320990.72000000003</v>
      </c>
    </row>
    <row r="7" spans="1:6" ht="119.25" customHeight="1">
      <c r="A7" s="42" t="s">
        <v>11</v>
      </c>
      <c r="B7" s="43" t="s">
        <v>12</v>
      </c>
      <c r="C7" s="44">
        <v>358194</v>
      </c>
      <c r="D7" s="116">
        <v>43962.38</v>
      </c>
      <c r="E7" s="44">
        <f t="shared" si="0"/>
        <v>12.273343495424268</v>
      </c>
      <c r="F7" s="117">
        <f t="shared" si="1"/>
        <v>-314231.62</v>
      </c>
    </row>
    <row r="8" spans="1:6" ht="191.25">
      <c r="A8" s="42" t="s">
        <v>13</v>
      </c>
      <c r="B8" s="43" t="s">
        <v>14</v>
      </c>
      <c r="C8" s="44">
        <v>530</v>
      </c>
      <c r="D8" s="116">
        <v>109.72</v>
      </c>
      <c r="E8" s="44">
        <f t="shared" si="0"/>
        <v>20.70188679245283</v>
      </c>
      <c r="F8" s="117">
        <f t="shared" si="1"/>
        <v>-420.28</v>
      </c>
    </row>
    <row r="9" spans="1:6" ht="76.5">
      <c r="A9" s="42" t="s">
        <v>15</v>
      </c>
      <c r="B9" s="43" t="s">
        <v>16</v>
      </c>
      <c r="C9" s="44">
        <v>1584</v>
      </c>
      <c r="D9" s="116">
        <v>187.34</v>
      </c>
      <c r="E9" s="44">
        <f t="shared" si="0"/>
        <v>11.827020202020202</v>
      </c>
      <c r="F9" s="117">
        <f t="shared" si="1"/>
        <v>-1396.66</v>
      </c>
    </row>
    <row r="10" spans="1:6" ht="140.25">
      <c r="A10" s="42" t="s">
        <v>17</v>
      </c>
      <c r="B10" s="43" t="s">
        <v>18</v>
      </c>
      <c r="C10" s="44">
        <v>5021</v>
      </c>
      <c r="D10" s="118">
        <v>78.84</v>
      </c>
      <c r="E10" s="44">
        <f t="shared" si="0"/>
        <v>1.5702051384186417</v>
      </c>
      <c r="F10" s="117">
        <f t="shared" si="1"/>
        <v>-4942.16</v>
      </c>
    </row>
    <row r="11" spans="1:6" ht="63.75">
      <c r="A11" s="39" t="s">
        <v>150</v>
      </c>
      <c r="B11" s="45" t="s">
        <v>151</v>
      </c>
      <c r="C11" s="41">
        <f>SUM(C12)</f>
        <v>9205</v>
      </c>
      <c r="D11" s="41">
        <f>SUM(D12)</f>
        <v>1386.58</v>
      </c>
      <c r="E11" s="41">
        <f t="shared" si="0"/>
        <v>15.063335143943508</v>
      </c>
      <c r="F11" s="115">
        <f t="shared" si="1"/>
        <v>-7818.42</v>
      </c>
    </row>
    <row r="12" spans="1:6" ht="51">
      <c r="A12" s="39" t="s">
        <v>152</v>
      </c>
      <c r="B12" s="45" t="s">
        <v>153</v>
      </c>
      <c r="C12" s="41">
        <f>SUM(C13:C16)</f>
        <v>9205</v>
      </c>
      <c r="D12" s="41">
        <f>SUM(D13:D16)</f>
        <v>1386.58</v>
      </c>
      <c r="E12" s="41">
        <f t="shared" si="0"/>
        <v>15.063335143943508</v>
      </c>
      <c r="F12" s="115">
        <f t="shared" si="1"/>
        <v>-7818.42</v>
      </c>
    </row>
    <row r="13" spans="1:6" ht="127.5">
      <c r="A13" s="46" t="s">
        <v>154</v>
      </c>
      <c r="B13" s="46" t="s">
        <v>155</v>
      </c>
      <c r="C13" s="44">
        <v>2913</v>
      </c>
      <c r="D13" s="116">
        <v>522.5</v>
      </c>
      <c r="E13" s="44">
        <f t="shared" si="0"/>
        <v>17.936834878132508</v>
      </c>
      <c r="F13" s="117">
        <f t="shared" si="1"/>
        <v>-2390.5</v>
      </c>
    </row>
    <row r="14" spans="1:6" ht="153">
      <c r="A14" s="46" t="s">
        <v>156</v>
      </c>
      <c r="B14" s="46" t="s">
        <v>157</v>
      </c>
      <c r="C14" s="44">
        <v>70</v>
      </c>
      <c r="D14" s="116">
        <v>12.5</v>
      </c>
      <c r="E14" s="44">
        <f t="shared" si="0"/>
        <v>17.857142857142858</v>
      </c>
      <c r="F14" s="117">
        <f t="shared" si="1"/>
        <v>-57.5</v>
      </c>
    </row>
    <row r="15" spans="1:6" ht="127.5">
      <c r="A15" s="119" t="s">
        <v>158</v>
      </c>
      <c r="B15" s="46" t="s">
        <v>159</v>
      </c>
      <c r="C15" s="44">
        <v>6222</v>
      </c>
      <c r="D15" s="116">
        <v>909.37</v>
      </c>
      <c r="E15" s="44">
        <f t="shared" si="0"/>
        <v>14.615396978463517</v>
      </c>
      <c r="F15" s="117">
        <f t="shared" si="1"/>
        <v>-5312.63</v>
      </c>
    </row>
    <row r="16" spans="1:6" ht="127.5">
      <c r="A16" s="46" t="s">
        <v>160</v>
      </c>
      <c r="B16" s="46" t="s">
        <v>161</v>
      </c>
      <c r="C16" s="44"/>
      <c r="D16" s="116">
        <v>-57.79</v>
      </c>
      <c r="E16" s="44"/>
      <c r="F16" s="117">
        <f t="shared" si="1"/>
        <v>-57.79</v>
      </c>
    </row>
    <row r="17" spans="1:6" ht="25.5">
      <c r="A17" s="39" t="s">
        <v>300</v>
      </c>
      <c r="B17" s="45" t="s">
        <v>301</v>
      </c>
      <c r="C17" s="41">
        <f>SUM(C18+C21+C24)</f>
        <v>21318</v>
      </c>
      <c r="D17" s="41">
        <f>SUM(D18+D21+D24)</f>
        <v>5279.06</v>
      </c>
      <c r="E17" s="41">
        <f t="shared" si="0"/>
        <v>24.763392438315037</v>
      </c>
      <c r="F17" s="115">
        <f t="shared" si="1"/>
        <v>-16038.939999999999</v>
      </c>
    </row>
    <row r="18" spans="1:6" ht="38.25">
      <c r="A18" s="39" t="s">
        <v>19</v>
      </c>
      <c r="B18" s="45" t="s">
        <v>20</v>
      </c>
      <c r="C18" s="47">
        <f>SUM(C19:C20)</f>
        <v>19681</v>
      </c>
      <c r="D18" s="47">
        <f>SUM(D19:D20)</f>
        <v>4525.38</v>
      </c>
      <c r="E18" s="41">
        <f t="shared" si="0"/>
        <v>22.993648696712565</v>
      </c>
      <c r="F18" s="115">
        <f t="shared" si="1"/>
        <v>-15155.619999999999</v>
      </c>
    </row>
    <row r="19" spans="1:6" ht="38.25">
      <c r="A19" s="42" t="s">
        <v>21</v>
      </c>
      <c r="B19" s="43" t="s">
        <v>20</v>
      </c>
      <c r="C19" s="44">
        <v>19681</v>
      </c>
      <c r="D19" s="118">
        <v>4520.91</v>
      </c>
      <c r="E19" s="44">
        <f t="shared" si="0"/>
        <v>22.9709364361567</v>
      </c>
      <c r="F19" s="117">
        <f t="shared" si="1"/>
        <v>-15160.09</v>
      </c>
    </row>
    <row r="20" spans="1:6" ht="63.75">
      <c r="A20" s="42" t="s">
        <v>22</v>
      </c>
      <c r="B20" s="43" t="s">
        <v>23</v>
      </c>
      <c r="C20" s="44">
        <v>0</v>
      </c>
      <c r="D20" s="116">
        <v>4.47</v>
      </c>
      <c r="E20" s="44"/>
      <c r="F20" s="117">
        <f t="shared" si="1"/>
        <v>4.47</v>
      </c>
    </row>
    <row r="21" spans="1:6" ht="25.5">
      <c r="A21" s="39" t="s">
        <v>24</v>
      </c>
      <c r="B21" s="45" t="s">
        <v>25</v>
      </c>
      <c r="C21" s="47">
        <f>SUM(C22:C23)</f>
        <v>8</v>
      </c>
      <c r="D21" s="47">
        <f>SUM(D22:D23)</f>
        <v>0</v>
      </c>
      <c r="E21" s="41">
        <f t="shared" si="0"/>
        <v>0</v>
      </c>
      <c r="F21" s="117">
        <f t="shared" si="1"/>
        <v>-8</v>
      </c>
    </row>
    <row r="22" spans="1:6" ht="25.5">
      <c r="A22" s="42" t="s">
        <v>26</v>
      </c>
      <c r="B22" s="43" t="s">
        <v>25</v>
      </c>
      <c r="C22" s="44">
        <v>8</v>
      </c>
      <c r="D22" s="118">
        <v>0</v>
      </c>
      <c r="E22" s="44">
        <f t="shared" si="0"/>
        <v>0</v>
      </c>
      <c r="F22" s="117">
        <f t="shared" si="1"/>
        <v>-8</v>
      </c>
    </row>
    <row r="23" spans="1:6" ht="38.25">
      <c r="A23" s="42" t="s">
        <v>27</v>
      </c>
      <c r="B23" s="43" t="s">
        <v>28</v>
      </c>
      <c r="C23" s="44"/>
      <c r="D23" s="118">
        <v>0</v>
      </c>
      <c r="E23" s="44"/>
      <c r="F23" s="117">
        <f t="shared" si="1"/>
        <v>0</v>
      </c>
    </row>
    <row r="24" spans="1:6" ht="38.25">
      <c r="A24" s="39" t="s">
        <v>162</v>
      </c>
      <c r="B24" s="45" t="s">
        <v>163</v>
      </c>
      <c r="C24" s="41">
        <f>SUM(C25)</f>
        <v>1629</v>
      </c>
      <c r="D24" s="41">
        <f>SUM(D25)</f>
        <v>753.68</v>
      </c>
      <c r="E24" s="41">
        <f t="shared" si="0"/>
        <v>46.26642111724985</v>
      </c>
      <c r="F24" s="115">
        <f t="shared" si="1"/>
        <v>-875.32</v>
      </c>
    </row>
    <row r="25" spans="1:6" ht="51">
      <c r="A25" s="42" t="s">
        <v>29</v>
      </c>
      <c r="B25" s="43" t="s">
        <v>30</v>
      </c>
      <c r="C25" s="44">
        <v>1629</v>
      </c>
      <c r="D25" s="116">
        <v>753.68</v>
      </c>
      <c r="E25" s="44">
        <f t="shared" si="0"/>
        <v>46.26642111724985</v>
      </c>
      <c r="F25" s="117">
        <f t="shared" si="1"/>
        <v>-875.32</v>
      </c>
    </row>
    <row r="26" spans="1:6" ht="12.75">
      <c r="A26" s="39" t="s">
        <v>31</v>
      </c>
      <c r="B26" s="45" t="s">
        <v>32</v>
      </c>
      <c r="C26" s="41">
        <f>SUM(C29+C27)</f>
        <v>71089.23000000001</v>
      </c>
      <c r="D26" s="41">
        <f>SUM(D29+D27)</f>
        <v>8710.4</v>
      </c>
      <c r="E26" s="41">
        <f t="shared" si="0"/>
        <v>12.252770215685272</v>
      </c>
      <c r="F26" s="115">
        <f t="shared" si="1"/>
        <v>-62378.83000000001</v>
      </c>
    </row>
    <row r="27" spans="1:6" ht="25.5">
      <c r="A27" s="102" t="s">
        <v>164</v>
      </c>
      <c r="B27" s="104" t="s">
        <v>165</v>
      </c>
      <c r="C27" s="41">
        <f>SUM(C28)</f>
        <v>12131</v>
      </c>
      <c r="D27" s="41">
        <f>SUM(D28)</f>
        <v>553.93</v>
      </c>
      <c r="E27" s="41">
        <f t="shared" si="0"/>
        <v>4.566235265023493</v>
      </c>
      <c r="F27" s="115">
        <f t="shared" si="1"/>
        <v>-11577.07</v>
      </c>
    </row>
    <row r="28" spans="1:6" ht="76.5">
      <c r="A28" s="42" t="s">
        <v>33</v>
      </c>
      <c r="B28" s="43" t="s">
        <v>34</v>
      </c>
      <c r="C28" s="44">
        <v>12131</v>
      </c>
      <c r="D28" s="116">
        <v>553.93</v>
      </c>
      <c r="E28" s="44">
        <f t="shared" si="0"/>
        <v>4.566235265023493</v>
      </c>
      <c r="F28" s="117">
        <f t="shared" si="1"/>
        <v>-11577.07</v>
      </c>
    </row>
    <row r="29" spans="1:6" ht="12.75">
      <c r="A29" s="39" t="s">
        <v>35</v>
      </c>
      <c r="B29" s="45" t="s">
        <v>36</v>
      </c>
      <c r="C29" s="47">
        <f>SUM(C30:C31)</f>
        <v>58958.23</v>
      </c>
      <c r="D29" s="47">
        <f>SUM(D30:D31)</f>
        <v>8156.469999999999</v>
      </c>
      <c r="E29" s="41">
        <f t="shared" si="0"/>
        <v>13.834319653083206</v>
      </c>
      <c r="F29" s="115">
        <f t="shared" si="1"/>
        <v>-50801.76</v>
      </c>
    </row>
    <row r="30" spans="1:6" ht="51">
      <c r="A30" s="42" t="s">
        <v>255</v>
      </c>
      <c r="B30" s="43" t="s">
        <v>256</v>
      </c>
      <c r="C30" s="44">
        <v>4327</v>
      </c>
      <c r="D30" s="116">
        <v>7242.98</v>
      </c>
      <c r="E30" s="44">
        <f t="shared" si="0"/>
        <v>167.39033972729374</v>
      </c>
      <c r="F30" s="117">
        <f t="shared" si="1"/>
        <v>2915.9799999999996</v>
      </c>
    </row>
    <row r="31" spans="1:6" ht="51">
      <c r="A31" s="42" t="s">
        <v>257</v>
      </c>
      <c r="B31" s="43" t="s">
        <v>258</v>
      </c>
      <c r="C31" s="44">
        <v>54631.23</v>
      </c>
      <c r="D31" s="116">
        <v>913.49</v>
      </c>
      <c r="E31" s="44">
        <f t="shared" si="0"/>
        <v>1.6721022023483636</v>
      </c>
      <c r="F31" s="117">
        <f t="shared" si="1"/>
        <v>-53717.740000000005</v>
      </c>
    </row>
    <row r="32" spans="1:6" ht="25.5">
      <c r="A32" s="39" t="s">
        <v>37</v>
      </c>
      <c r="B32" s="45" t="s">
        <v>38</v>
      </c>
      <c r="C32" s="41">
        <f>SUM(C33:C34)</f>
        <v>7433</v>
      </c>
      <c r="D32" s="41">
        <f>SUM(D33:D34)</f>
        <v>615.04</v>
      </c>
      <c r="E32" s="41">
        <f t="shared" si="0"/>
        <v>8.27445176913763</v>
      </c>
      <c r="F32" s="115">
        <f t="shared" si="1"/>
        <v>-6817.96</v>
      </c>
    </row>
    <row r="33" spans="1:6" ht="76.5">
      <c r="A33" s="42" t="s">
        <v>39</v>
      </c>
      <c r="B33" s="43" t="s">
        <v>40</v>
      </c>
      <c r="C33" s="44">
        <v>7433</v>
      </c>
      <c r="D33" s="116">
        <v>595.04</v>
      </c>
      <c r="E33" s="44">
        <f t="shared" si="0"/>
        <v>8.005381407237993</v>
      </c>
      <c r="F33" s="117">
        <f t="shared" si="1"/>
        <v>-6837.96</v>
      </c>
    </row>
    <row r="34" spans="1:6" ht="38.25">
      <c r="A34" s="42" t="s">
        <v>194</v>
      </c>
      <c r="B34" s="43" t="s">
        <v>195</v>
      </c>
      <c r="C34" s="44">
        <v>0</v>
      </c>
      <c r="D34" s="118">
        <v>20</v>
      </c>
      <c r="E34" s="44"/>
      <c r="F34" s="117">
        <f t="shared" si="1"/>
        <v>20</v>
      </c>
    </row>
    <row r="35" spans="1:6" ht="63.75">
      <c r="A35" s="45" t="s">
        <v>41</v>
      </c>
      <c r="B35" s="45" t="s">
        <v>166</v>
      </c>
      <c r="C35" s="41">
        <f>SUM(C36)</f>
        <v>0</v>
      </c>
      <c r="D35" s="41">
        <f>SUM(D36)</f>
        <v>0.009</v>
      </c>
      <c r="E35" s="44"/>
      <c r="F35" s="115">
        <f t="shared" si="1"/>
        <v>0.009</v>
      </c>
    </row>
    <row r="36" spans="1:6" ht="63.75">
      <c r="A36" s="43" t="s">
        <v>42</v>
      </c>
      <c r="B36" s="43" t="s">
        <v>43</v>
      </c>
      <c r="C36" s="44">
        <v>0</v>
      </c>
      <c r="D36" s="116">
        <v>0.009</v>
      </c>
      <c r="E36" s="44"/>
      <c r="F36" s="117">
        <f t="shared" si="1"/>
        <v>0.009</v>
      </c>
    </row>
    <row r="37" spans="1:6" ht="89.25">
      <c r="A37" s="39" t="s">
        <v>44</v>
      </c>
      <c r="B37" s="40" t="s">
        <v>45</v>
      </c>
      <c r="C37" s="41">
        <f>SUM(C38)</f>
        <v>34424</v>
      </c>
      <c r="D37" s="41">
        <f>SUM(D38)</f>
        <v>2612.24</v>
      </c>
      <c r="E37" s="41">
        <f t="shared" si="0"/>
        <v>7.5884266790611195</v>
      </c>
      <c r="F37" s="115">
        <f t="shared" si="1"/>
        <v>-31811.760000000002</v>
      </c>
    </row>
    <row r="38" spans="1:6" ht="153">
      <c r="A38" s="39" t="s">
        <v>167</v>
      </c>
      <c r="B38" s="120" t="s">
        <v>168</v>
      </c>
      <c r="C38" s="41">
        <f>SUM(C39+C42++C44)</f>
        <v>34424</v>
      </c>
      <c r="D38" s="41">
        <f>SUM(D39+D42++D44)</f>
        <v>2612.24</v>
      </c>
      <c r="E38" s="41">
        <f t="shared" si="0"/>
        <v>7.5884266790611195</v>
      </c>
      <c r="F38" s="115">
        <f t="shared" si="1"/>
        <v>-31811.760000000002</v>
      </c>
    </row>
    <row r="39" spans="1:6" ht="127.5">
      <c r="A39" s="39" t="s">
        <v>169</v>
      </c>
      <c r="B39" s="45" t="s">
        <v>46</v>
      </c>
      <c r="C39" s="41">
        <f>SUM(C40:C41)</f>
        <v>25292</v>
      </c>
      <c r="D39" s="41">
        <f>SUM(D40:D41)</f>
        <v>2101.66</v>
      </c>
      <c r="E39" s="41">
        <f t="shared" si="0"/>
        <v>8.30958405820022</v>
      </c>
      <c r="F39" s="115">
        <f t="shared" si="1"/>
        <v>-23190.34</v>
      </c>
    </row>
    <row r="40" spans="1:6" ht="165.75">
      <c r="A40" s="42" t="s">
        <v>192</v>
      </c>
      <c r="B40" s="121" t="s">
        <v>259</v>
      </c>
      <c r="C40" s="44">
        <v>22712</v>
      </c>
      <c r="D40" s="118">
        <v>1939.87</v>
      </c>
      <c r="E40" s="44">
        <f t="shared" si="0"/>
        <v>8.541167664670658</v>
      </c>
      <c r="F40" s="117">
        <f t="shared" si="1"/>
        <v>-20772.13</v>
      </c>
    </row>
    <row r="41" spans="1:6" ht="165.75">
      <c r="A41" s="42" t="s">
        <v>193</v>
      </c>
      <c r="B41" s="121" t="s">
        <v>260</v>
      </c>
      <c r="C41" s="44">
        <v>2580</v>
      </c>
      <c r="D41" s="118">
        <v>161.79</v>
      </c>
      <c r="E41" s="44">
        <f t="shared" si="0"/>
        <v>6.27093023255814</v>
      </c>
      <c r="F41" s="117">
        <f t="shared" si="1"/>
        <v>-2418.21</v>
      </c>
    </row>
    <row r="42" spans="1:6" ht="127.5">
      <c r="A42" s="39" t="s">
        <v>261</v>
      </c>
      <c r="B42" s="45" t="s">
        <v>46</v>
      </c>
      <c r="C42" s="41">
        <f>SUM(C43)</f>
        <v>22</v>
      </c>
      <c r="D42" s="41">
        <f>SUM(D43)</f>
        <v>0</v>
      </c>
      <c r="E42" s="41">
        <f t="shared" si="0"/>
        <v>0</v>
      </c>
      <c r="F42" s="117">
        <f t="shared" si="1"/>
        <v>-22</v>
      </c>
    </row>
    <row r="43" spans="1:6" ht="165.75">
      <c r="A43" s="42" t="s">
        <v>262</v>
      </c>
      <c r="B43" s="121" t="s">
        <v>263</v>
      </c>
      <c r="C43" s="44">
        <v>22</v>
      </c>
      <c r="D43" s="118">
        <v>0</v>
      </c>
      <c r="E43" s="44">
        <f t="shared" si="0"/>
        <v>0</v>
      </c>
      <c r="F43" s="117">
        <f t="shared" si="1"/>
        <v>-22</v>
      </c>
    </row>
    <row r="44" spans="1:6" ht="63.75">
      <c r="A44" s="39" t="s">
        <v>170</v>
      </c>
      <c r="B44" s="120" t="s">
        <v>171</v>
      </c>
      <c r="C44" s="41">
        <f>SUM(C45:C47)</f>
        <v>9110</v>
      </c>
      <c r="D44" s="41">
        <f>SUM(D45:D47)</f>
        <v>510.58</v>
      </c>
      <c r="E44" s="41">
        <f t="shared" si="0"/>
        <v>5.6046103183315035</v>
      </c>
      <c r="F44" s="117">
        <f t="shared" si="1"/>
        <v>-8599.42</v>
      </c>
    </row>
    <row r="45" spans="1:6" ht="140.25">
      <c r="A45" s="42" t="s">
        <v>47</v>
      </c>
      <c r="B45" s="121" t="s">
        <v>264</v>
      </c>
      <c r="C45" s="44">
        <v>4129</v>
      </c>
      <c r="D45" s="116">
        <v>395.09</v>
      </c>
      <c r="E45" s="44">
        <f t="shared" si="0"/>
        <v>9.56866069266166</v>
      </c>
      <c r="F45" s="117">
        <f t="shared" si="1"/>
        <v>-3733.91</v>
      </c>
    </row>
    <row r="46" spans="1:6" ht="114.75">
      <c r="A46" s="42" t="s">
        <v>48</v>
      </c>
      <c r="B46" s="121" t="s">
        <v>265</v>
      </c>
      <c r="C46" s="44">
        <v>3978</v>
      </c>
      <c r="D46" s="116">
        <v>8.18</v>
      </c>
      <c r="E46" s="44">
        <f t="shared" si="0"/>
        <v>0.20563097033685268</v>
      </c>
      <c r="F46" s="117">
        <f t="shared" si="1"/>
        <v>-3969.82</v>
      </c>
    </row>
    <row r="47" spans="1:6" ht="102">
      <c r="A47" s="42" t="s">
        <v>49</v>
      </c>
      <c r="B47" s="121" t="s">
        <v>266</v>
      </c>
      <c r="C47" s="44">
        <v>1003</v>
      </c>
      <c r="D47" s="116">
        <v>107.31</v>
      </c>
      <c r="E47" s="44">
        <f t="shared" si="0"/>
        <v>10.69890329012961</v>
      </c>
      <c r="F47" s="117">
        <f t="shared" si="1"/>
        <v>-895.69</v>
      </c>
    </row>
    <row r="48" spans="1:6" ht="38.25">
      <c r="A48" s="39" t="s">
        <v>50</v>
      </c>
      <c r="B48" s="40" t="s">
        <v>51</v>
      </c>
      <c r="C48" s="41">
        <f>SUM(C49)</f>
        <v>954</v>
      </c>
      <c r="D48" s="41">
        <f>SUM(D49)</f>
        <v>206.31</v>
      </c>
      <c r="E48" s="41">
        <f t="shared" si="0"/>
        <v>21.62578616352201</v>
      </c>
      <c r="F48" s="115">
        <f t="shared" si="1"/>
        <v>-747.69</v>
      </c>
    </row>
    <row r="49" spans="1:6" ht="25.5">
      <c r="A49" s="39" t="s">
        <v>52</v>
      </c>
      <c r="B49" s="45" t="s">
        <v>53</v>
      </c>
      <c r="C49" s="41">
        <f>SUM(C50:C53)</f>
        <v>954</v>
      </c>
      <c r="D49" s="41">
        <f>SUM(D50:D53)</f>
        <v>206.31</v>
      </c>
      <c r="E49" s="41">
        <f t="shared" si="0"/>
        <v>21.62578616352201</v>
      </c>
      <c r="F49" s="115">
        <f t="shared" si="1"/>
        <v>-747.69</v>
      </c>
    </row>
    <row r="50" spans="1:6" ht="38.25">
      <c r="A50" s="42" t="s">
        <v>54</v>
      </c>
      <c r="B50" s="43" t="s">
        <v>55</v>
      </c>
      <c r="C50" s="48">
        <v>322</v>
      </c>
      <c r="D50" s="116">
        <v>77.16</v>
      </c>
      <c r="E50" s="44">
        <f t="shared" si="0"/>
        <v>23.96273291925466</v>
      </c>
      <c r="F50" s="117">
        <f t="shared" si="1"/>
        <v>-244.84</v>
      </c>
    </row>
    <row r="51" spans="1:6" ht="38.25">
      <c r="A51" s="42" t="s">
        <v>56</v>
      </c>
      <c r="B51" s="43" t="s">
        <v>57</v>
      </c>
      <c r="C51" s="48">
        <v>34</v>
      </c>
      <c r="D51" s="116">
        <v>5.17</v>
      </c>
      <c r="E51" s="44">
        <f t="shared" si="0"/>
        <v>15.205882352941176</v>
      </c>
      <c r="F51" s="117">
        <f t="shared" si="1"/>
        <v>-28.83</v>
      </c>
    </row>
    <row r="52" spans="1:6" ht="25.5">
      <c r="A52" s="42" t="s">
        <v>58</v>
      </c>
      <c r="B52" s="43" t="s">
        <v>59</v>
      </c>
      <c r="C52" s="48">
        <v>51</v>
      </c>
      <c r="D52" s="116">
        <v>6.69</v>
      </c>
      <c r="E52" s="44">
        <f t="shared" si="0"/>
        <v>13.117647058823529</v>
      </c>
      <c r="F52" s="117">
        <f t="shared" si="1"/>
        <v>-44.31</v>
      </c>
    </row>
    <row r="53" spans="1:6" ht="25.5">
      <c r="A53" s="42" t="s">
        <v>60</v>
      </c>
      <c r="B53" s="43" t="s">
        <v>61</v>
      </c>
      <c r="C53" s="48">
        <v>547</v>
      </c>
      <c r="D53" s="116">
        <v>117.29</v>
      </c>
      <c r="E53" s="44">
        <f t="shared" si="0"/>
        <v>21.442413162705666</v>
      </c>
      <c r="F53" s="117">
        <f t="shared" si="1"/>
        <v>-429.71</v>
      </c>
    </row>
    <row r="54" spans="1:6" ht="51">
      <c r="A54" s="39" t="s">
        <v>62</v>
      </c>
      <c r="B54" s="45" t="s">
        <v>63</v>
      </c>
      <c r="C54" s="41">
        <f>SUM(C55+C61)</f>
        <v>246</v>
      </c>
      <c r="D54" s="41">
        <f>SUM(D55+D61)</f>
        <v>118.92999999999999</v>
      </c>
      <c r="E54" s="41">
        <f t="shared" si="0"/>
        <v>48.34552845528455</v>
      </c>
      <c r="F54" s="115">
        <f t="shared" si="1"/>
        <v>-127.07000000000001</v>
      </c>
    </row>
    <row r="55" spans="1:6" ht="25.5">
      <c r="A55" s="39" t="s">
        <v>172</v>
      </c>
      <c r="B55" s="45" t="s">
        <v>173</v>
      </c>
      <c r="C55" s="41">
        <f>SUM(C56+C57)</f>
        <v>216</v>
      </c>
      <c r="D55" s="41">
        <f>SUM(D56+D57)</f>
        <v>116.83</v>
      </c>
      <c r="E55" s="41">
        <f t="shared" si="0"/>
        <v>54.08796296296296</v>
      </c>
      <c r="F55" s="115">
        <f t="shared" si="1"/>
        <v>-99.17</v>
      </c>
    </row>
    <row r="56" spans="1:6" ht="127.5">
      <c r="A56" s="42" t="s">
        <v>302</v>
      </c>
      <c r="B56" s="121" t="s">
        <v>303</v>
      </c>
      <c r="C56" s="44">
        <v>0</v>
      </c>
      <c r="D56" s="116">
        <v>116.83</v>
      </c>
      <c r="E56" s="44"/>
      <c r="F56" s="117">
        <f t="shared" si="1"/>
        <v>116.83</v>
      </c>
    </row>
    <row r="57" spans="1:6" ht="25.5">
      <c r="A57" s="39" t="s">
        <v>174</v>
      </c>
      <c r="B57" s="45" t="s">
        <v>175</v>
      </c>
      <c r="C57" s="41">
        <f>SUM(C58:C60)</f>
        <v>216</v>
      </c>
      <c r="D57" s="41">
        <f>SUM(D58:D60)</f>
        <v>0</v>
      </c>
      <c r="E57" s="41">
        <f t="shared" si="0"/>
        <v>0</v>
      </c>
      <c r="F57" s="115">
        <f t="shared" si="1"/>
        <v>-216</v>
      </c>
    </row>
    <row r="58" spans="1:6" ht="76.5">
      <c r="A58" s="42" t="s">
        <v>64</v>
      </c>
      <c r="B58" s="121" t="s">
        <v>267</v>
      </c>
      <c r="C58" s="44">
        <v>216</v>
      </c>
      <c r="D58" s="118">
        <v>0</v>
      </c>
      <c r="E58" s="44">
        <f t="shared" si="0"/>
        <v>0</v>
      </c>
      <c r="F58" s="117">
        <f t="shared" si="1"/>
        <v>-216</v>
      </c>
    </row>
    <row r="59" spans="1:6" ht="76.5">
      <c r="A59" s="42" t="s">
        <v>304</v>
      </c>
      <c r="B59" s="121" t="s">
        <v>267</v>
      </c>
      <c r="C59" s="44"/>
      <c r="D59" s="118">
        <v>0</v>
      </c>
      <c r="E59" s="44"/>
      <c r="F59" s="117">
        <f t="shared" si="1"/>
        <v>0</v>
      </c>
    </row>
    <row r="60" spans="1:6" ht="76.5">
      <c r="A60" s="42" t="s">
        <v>305</v>
      </c>
      <c r="B60" s="121" t="s">
        <v>267</v>
      </c>
      <c r="C60" s="44"/>
      <c r="D60" s="118">
        <v>0</v>
      </c>
      <c r="E60" s="44"/>
      <c r="F60" s="117">
        <f t="shared" si="1"/>
        <v>0</v>
      </c>
    </row>
    <row r="61" spans="1:6" ht="25.5">
      <c r="A61" s="39" t="s">
        <v>176</v>
      </c>
      <c r="B61" s="45" t="s">
        <v>177</v>
      </c>
      <c r="C61" s="41">
        <f>SUM(C62:C63)</f>
        <v>30</v>
      </c>
      <c r="D61" s="41">
        <f>SUM(D62:D63)</f>
        <v>2.1</v>
      </c>
      <c r="E61" s="41">
        <f t="shared" si="0"/>
        <v>7</v>
      </c>
      <c r="F61" s="115">
        <f t="shared" si="1"/>
        <v>-27.9</v>
      </c>
    </row>
    <row r="62" spans="1:6" ht="63.75">
      <c r="A62" s="42" t="s">
        <v>65</v>
      </c>
      <c r="B62" s="43" t="s">
        <v>268</v>
      </c>
      <c r="C62" s="44">
        <v>30</v>
      </c>
      <c r="D62" s="116">
        <v>1.55</v>
      </c>
      <c r="E62" s="44">
        <f t="shared" si="0"/>
        <v>5.166666666666667</v>
      </c>
      <c r="F62" s="117">
        <f t="shared" si="1"/>
        <v>-28.45</v>
      </c>
    </row>
    <row r="63" spans="1:6" ht="63.75">
      <c r="A63" s="39" t="s">
        <v>178</v>
      </c>
      <c r="B63" s="45" t="s">
        <v>66</v>
      </c>
      <c r="C63" s="41">
        <f>SUM(C64:C68)</f>
        <v>0</v>
      </c>
      <c r="D63" s="41">
        <f>SUM(D64:D68)</f>
        <v>0.55</v>
      </c>
      <c r="E63" s="44"/>
      <c r="F63" s="115">
        <f t="shared" si="1"/>
        <v>0.55</v>
      </c>
    </row>
    <row r="64" spans="1:6" ht="51">
      <c r="A64" s="42" t="s">
        <v>306</v>
      </c>
      <c r="B64" s="122" t="s">
        <v>269</v>
      </c>
      <c r="C64" s="44"/>
      <c r="D64" s="116"/>
      <c r="E64" s="44"/>
      <c r="F64" s="117">
        <f t="shared" si="1"/>
        <v>0</v>
      </c>
    </row>
    <row r="65" spans="1:6" ht="51">
      <c r="A65" s="42" t="s">
        <v>67</v>
      </c>
      <c r="B65" s="123" t="s">
        <v>269</v>
      </c>
      <c r="C65" s="44"/>
      <c r="D65" s="116">
        <v>0.55</v>
      </c>
      <c r="E65" s="44"/>
      <c r="F65" s="117">
        <f t="shared" si="1"/>
        <v>0.55</v>
      </c>
    </row>
    <row r="66" spans="1:6" ht="51">
      <c r="A66" s="42" t="s">
        <v>307</v>
      </c>
      <c r="B66" s="123" t="s">
        <v>269</v>
      </c>
      <c r="C66" s="44"/>
      <c r="D66" s="116"/>
      <c r="E66" s="44"/>
      <c r="F66" s="117">
        <f t="shared" si="1"/>
        <v>0</v>
      </c>
    </row>
    <row r="67" spans="1:6" ht="51">
      <c r="A67" s="42" t="s">
        <v>308</v>
      </c>
      <c r="B67" s="123" t="s">
        <v>269</v>
      </c>
      <c r="C67" s="44"/>
      <c r="D67" s="116"/>
      <c r="E67" s="44"/>
      <c r="F67" s="117">
        <f t="shared" si="1"/>
        <v>0</v>
      </c>
    </row>
    <row r="68" spans="1:6" ht="51">
      <c r="A68" s="42" t="s">
        <v>309</v>
      </c>
      <c r="B68" s="123" t="s">
        <v>269</v>
      </c>
      <c r="C68" s="44"/>
      <c r="D68" s="116"/>
      <c r="E68" s="44"/>
      <c r="F68" s="117">
        <f t="shared" si="1"/>
        <v>0</v>
      </c>
    </row>
    <row r="69" spans="1:6" ht="51">
      <c r="A69" s="39" t="s">
        <v>68</v>
      </c>
      <c r="B69" s="45" t="s">
        <v>69</v>
      </c>
      <c r="C69" s="41">
        <f>SUM(C70+C72+C76)</f>
        <v>5470</v>
      </c>
      <c r="D69" s="41">
        <f>SUM(D70+D72+D76)</f>
        <v>789.07</v>
      </c>
      <c r="E69" s="41">
        <f t="shared" si="0"/>
        <v>14.425411334552102</v>
      </c>
      <c r="F69" s="115">
        <f t="shared" si="1"/>
        <v>-4680.93</v>
      </c>
    </row>
    <row r="70" spans="1:6" ht="12.75">
      <c r="A70" s="42" t="s">
        <v>179</v>
      </c>
      <c r="B70" s="45" t="s">
        <v>180</v>
      </c>
      <c r="C70" s="41">
        <f>SUM(C71)</f>
        <v>65</v>
      </c>
      <c r="D70" s="41">
        <f>SUM(D71)</f>
        <v>11.39</v>
      </c>
      <c r="E70" s="41">
        <f t="shared" si="0"/>
        <v>17.523076923076925</v>
      </c>
      <c r="F70" s="115">
        <f aca="true" t="shared" si="2" ref="F70:F142">SUM(D70-C70)</f>
        <v>-53.61</v>
      </c>
    </row>
    <row r="71" spans="1:6" ht="38.25">
      <c r="A71" s="42" t="s">
        <v>70</v>
      </c>
      <c r="B71" s="43" t="s">
        <v>71</v>
      </c>
      <c r="C71" s="44">
        <v>65</v>
      </c>
      <c r="D71" s="116">
        <v>11.39</v>
      </c>
      <c r="E71" s="44">
        <f aca="true" t="shared" si="3" ref="E71:E160">SUM(D71*100/C71)</f>
        <v>17.523076923076925</v>
      </c>
      <c r="F71" s="117">
        <f t="shared" si="2"/>
        <v>-53.61</v>
      </c>
    </row>
    <row r="72" spans="1:6" ht="153">
      <c r="A72" s="39" t="s">
        <v>181</v>
      </c>
      <c r="B72" s="49" t="s">
        <v>182</v>
      </c>
      <c r="C72" s="41">
        <f>SUM(C73)</f>
        <v>4205</v>
      </c>
      <c r="D72" s="41">
        <f>SUM(D73)</f>
        <v>542.59</v>
      </c>
      <c r="E72" s="41">
        <f t="shared" si="3"/>
        <v>12.903448275862068</v>
      </c>
      <c r="F72" s="115">
        <f t="shared" si="2"/>
        <v>-3662.41</v>
      </c>
    </row>
    <row r="73" spans="1:6" ht="140.25">
      <c r="A73" s="39" t="s">
        <v>270</v>
      </c>
      <c r="B73" s="105" t="s">
        <v>271</v>
      </c>
      <c r="C73" s="41">
        <f>SUM(C74:C75)</f>
        <v>4205</v>
      </c>
      <c r="D73" s="41">
        <f>SUM(D74:D75)</f>
        <v>542.59</v>
      </c>
      <c r="E73" s="41">
        <f t="shared" si="3"/>
        <v>12.903448275862068</v>
      </c>
      <c r="F73" s="115">
        <f t="shared" si="2"/>
        <v>-3662.41</v>
      </c>
    </row>
    <row r="74" spans="1:6" ht="165.75">
      <c r="A74" s="42" t="s">
        <v>72</v>
      </c>
      <c r="B74" s="105" t="s">
        <v>272</v>
      </c>
      <c r="C74" s="44">
        <v>4100</v>
      </c>
      <c r="D74" s="116">
        <v>490.56</v>
      </c>
      <c r="E74" s="44">
        <f t="shared" si="3"/>
        <v>11.964878048780488</v>
      </c>
      <c r="F74" s="117">
        <f t="shared" si="2"/>
        <v>-3609.44</v>
      </c>
    </row>
    <row r="75" spans="1:6" ht="165.75">
      <c r="A75" s="42" t="s">
        <v>73</v>
      </c>
      <c r="B75" s="105" t="s">
        <v>273</v>
      </c>
      <c r="C75" s="44">
        <v>105</v>
      </c>
      <c r="D75" s="116">
        <v>52.03</v>
      </c>
      <c r="E75" s="44">
        <f t="shared" si="3"/>
        <v>49.55238095238095</v>
      </c>
      <c r="F75" s="117">
        <f t="shared" si="2"/>
        <v>-52.97</v>
      </c>
    </row>
    <row r="76" spans="1:6" ht="51">
      <c r="A76" s="39" t="s">
        <v>183</v>
      </c>
      <c r="B76" s="45" t="s">
        <v>184</v>
      </c>
      <c r="C76" s="41">
        <f>SUM(C77)</f>
        <v>1200</v>
      </c>
      <c r="D76" s="41">
        <f>SUM(D77)</f>
        <v>235.09</v>
      </c>
      <c r="E76" s="41">
        <f t="shared" si="3"/>
        <v>19.590833333333332</v>
      </c>
      <c r="F76" s="115">
        <f t="shared" si="2"/>
        <v>-964.91</v>
      </c>
    </row>
    <row r="77" spans="1:6" ht="76.5">
      <c r="A77" s="42" t="s">
        <v>185</v>
      </c>
      <c r="B77" s="43" t="s">
        <v>74</v>
      </c>
      <c r="C77" s="44">
        <v>1200</v>
      </c>
      <c r="D77" s="118">
        <v>235.09</v>
      </c>
      <c r="E77" s="44">
        <f t="shared" si="3"/>
        <v>19.590833333333332</v>
      </c>
      <c r="F77" s="117">
        <f t="shared" si="2"/>
        <v>-964.91</v>
      </c>
    </row>
    <row r="78" spans="1:6" ht="25.5">
      <c r="A78" s="39" t="s">
        <v>75</v>
      </c>
      <c r="B78" s="45" t="s">
        <v>76</v>
      </c>
      <c r="C78" s="41">
        <f>SUM(C79+C83+C85+C87+C90+C92+C93+C95+C97+C99+C101)</f>
        <v>3258</v>
      </c>
      <c r="D78" s="41">
        <f>SUM(D79+D83+D85+D87+D90+D92+D93+D95+D97+D99+D101)</f>
        <v>479.30999999999995</v>
      </c>
      <c r="E78" s="41">
        <f t="shared" si="3"/>
        <v>14.711786372007364</v>
      </c>
      <c r="F78" s="115">
        <f t="shared" si="2"/>
        <v>-2778.69</v>
      </c>
    </row>
    <row r="79" spans="1:6" ht="38.25">
      <c r="A79" s="42" t="s">
        <v>274</v>
      </c>
      <c r="B79" s="45" t="s">
        <v>275</v>
      </c>
      <c r="C79" s="41">
        <f>SUM(C80:C82)</f>
        <v>310</v>
      </c>
      <c r="D79" s="41">
        <f>SUM(D80:D82)</f>
        <v>26.419999999999998</v>
      </c>
      <c r="E79" s="41">
        <f t="shared" si="3"/>
        <v>8.522580645161291</v>
      </c>
      <c r="F79" s="117">
        <f t="shared" si="2"/>
        <v>-283.58</v>
      </c>
    </row>
    <row r="80" spans="1:6" ht="114.75">
      <c r="A80" s="42" t="s">
        <v>77</v>
      </c>
      <c r="B80" s="106" t="s">
        <v>276</v>
      </c>
      <c r="C80" s="44">
        <v>190</v>
      </c>
      <c r="D80" s="116">
        <v>9.12</v>
      </c>
      <c r="E80" s="44">
        <f t="shared" si="3"/>
        <v>4.8</v>
      </c>
      <c r="F80" s="117">
        <f t="shared" si="2"/>
        <v>-180.88</v>
      </c>
    </row>
    <row r="81" spans="1:6" ht="102">
      <c r="A81" s="42" t="s">
        <v>78</v>
      </c>
      <c r="B81" s="43" t="s">
        <v>79</v>
      </c>
      <c r="C81" s="44">
        <v>20</v>
      </c>
      <c r="D81" s="118">
        <v>2.8</v>
      </c>
      <c r="E81" s="44">
        <f t="shared" si="3"/>
        <v>14</v>
      </c>
      <c r="F81" s="117">
        <f t="shared" si="2"/>
        <v>-17.2</v>
      </c>
    </row>
    <row r="82" spans="1:6" ht="102">
      <c r="A82" s="42" t="s">
        <v>80</v>
      </c>
      <c r="B82" s="43" t="s">
        <v>81</v>
      </c>
      <c r="C82" s="44">
        <v>100</v>
      </c>
      <c r="D82" s="118">
        <v>14.5</v>
      </c>
      <c r="E82" s="44">
        <f t="shared" si="3"/>
        <v>14.5</v>
      </c>
      <c r="F82" s="117">
        <f t="shared" si="2"/>
        <v>-85.5</v>
      </c>
    </row>
    <row r="83" spans="1:6" ht="102">
      <c r="A83" s="39" t="s">
        <v>277</v>
      </c>
      <c r="B83" s="45" t="s">
        <v>82</v>
      </c>
      <c r="C83" s="41">
        <f>SUM(C84)</f>
        <v>50</v>
      </c>
      <c r="D83" s="41">
        <f>SUM(D84)</f>
        <v>5</v>
      </c>
      <c r="E83" s="41">
        <f t="shared" si="3"/>
        <v>10</v>
      </c>
      <c r="F83" s="115">
        <f t="shared" si="2"/>
        <v>-45</v>
      </c>
    </row>
    <row r="84" spans="1:6" ht="89.25">
      <c r="A84" s="42" t="s">
        <v>186</v>
      </c>
      <c r="B84" s="106" t="s">
        <v>278</v>
      </c>
      <c r="C84" s="44">
        <v>50</v>
      </c>
      <c r="D84" s="118">
        <v>5</v>
      </c>
      <c r="E84" s="44">
        <f t="shared" si="3"/>
        <v>10</v>
      </c>
      <c r="F84" s="117">
        <f t="shared" si="2"/>
        <v>-45</v>
      </c>
    </row>
    <row r="85" spans="1:6" ht="76.5">
      <c r="A85" s="39" t="s">
        <v>279</v>
      </c>
      <c r="B85" s="45" t="s">
        <v>84</v>
      </c>
      <c r="C85" s="41">
        <f>SUM(C86)</f>
        <v>2</v>
      </c>
      <c r="D85" s="41">
        <v>0</v>
      </c>
      <c r="E85" s="41">
        <f t="shared" si="3"/>
        <v>0</v>
      </c>
      <c r="F85" s="115">
        <f t="shared" si="2"/>
        <v>-2</v>
      </c>
    </row>
    <row r="86" spans="1:6" ht="76.5">
      <c r="A86" s="42" t="s">
        <v>83</v>
      </c>
      <c r="B86" s="43" t="s">
        <v>84</v>
      </c>
      <c r="C86" s="48">
        <v>2</v>
      </c>
      <c r="D86" s="118">
        <v>0</v>
      </c>
      <c r="E86" s="44">
        <f t="shared" si="3"/>
        <v>0</v>
      </c>
      <c r="F86" s="117">
        <f t="shared" si="2"/>
        <v>-2</v>
      </c>
    </row>
    <row r="87" spans="1:6" ht="178.5">
      <c r="A87" s="39" t="s">
        <v>280</v>
      </c>
      <c r="B87" s="49" t="s">
        <v>281</v>
      </c>
      <c r="C87" s="107">
        <f>SUM(C88:C89)</f>
        <v>152</v>
      </c>
      <c r="D87" s="107">
        <f>SUM(D89)</f>
        <v>9.9</v>
      </c>
      <c r="E87" s="41">
        <f t="shared" si="3"/>
        <v>6.5131578947368425</v>
      </c>
      <c r="F87" s="115">
        <f t="shared" si="2"/>
        <v>-142.1</v>
      </c>
    </row>
    <row r="88" spans="1:6" ht="51">
      <c r="A88" s="42" t="s">
        <v>248</v>
      </c>
      <c r="B88" s="105" t="s">
        <v>282</v>
      </c>
      <c r="C88" s="48">
        <v>5</v>
      </c>
      <c r="D88" s="48">
        <v>0</v>
      </c>
      <c r="E88" s="44">
        <f t="shared" si="3"/>
        <v>0</v>
      </c>
      <c r="F88" s="117">
        <f t="shared" si="2"/>
        <v>-5</v>
      </c>
    </row>
    <row r="89" spans="1:6" ht="38.25">
      <c r="A89" s="42" t="s">
        <v>85</v>
      </c>
      <c r="B89" s="43" t="s">
        <v>86</v>
      </c>
      <c r="C89" s="44">
        <v>147</v>
      </c>
      <c r="D89" s="118">
        <v>9.9</v>
      </c>
      <c r="E89" s="44">
        <f t="shared" si="3"/>
        <v>6.73469387755102</v>
      </c>
      <c r="F89" s="117">
        <f t="shared" si="2"/>
        <v>-137.1</v>
      </c>
    </row>
    <row r="90" spans="1:6" ht="89.25">
      <c r="A90" s="39" t="s">
        <v>283</v>
      </c>
      <c r="B90" s="45" t="s">
        <v>88</v>
      </c>
      <c r="C90" s="41">
        <f>SUM(C91)</f>
        <v>730</v>
      </c>
      <c r="D90" s="41">
        <f>SUM(D91)</f>
        <v>77.6</v>
      </c>
      <c r="E90" s="41">
        <f t="shared" si="3"/>
        <v>10.630136986301368</v>
      </c>
      <c r="F90" s="115">
        <f t="shared" si="2"/>
        <v>-652.4</v>
      </c>
    </row>
    <row r="91" spans="1:6" ht="89.25">
      <c r="A91" s="42" t="s">
        <v>87</v>
      </c>
      <c r="B91" s="43" t="s">
        <v>88</v>
      </c>
      <c r="C91" s="44">
        <v>730</v>
      </c>
      <c r="D91" s="118">
        <v>77.6</v>
      </c>
      <c r="E91" s="44">
        <f t="shared" si="3"/>
        <v>10.630136986301368</v>
      </c>
      <c r="F91" s="117">
        <f t="shared" si="2"/>
        <v>-652.4</v>
      </c>
    </row>
    <row r="92" spans="1:6" ht="38.25">
      <c r="A92" s="42" t="s">
        <v>310</v>
      </c>
      <c r="B92" s="42" t="s">
        <v>311</v>
      </c>
      <c r="C92" s="44">
        <v>0</v>
      </c>
      <c r="D92" s="118">
        <v>0.8</v>
      </c>
      <c r="E92" s="44"/>
      <c r="F92" s="117">
        <f t="shared" si="2"/>
        <v>0.8</v>
      </c>
    </row>
    <row r="93" spans="1:6" ht="38.25">
      <c r="A93" s="39" t="s">
        <v>284</v>
      </c>
      <c r="B93" s="45" t="s">
        <v>285</v>
      </c>
      <c r="C93" s="41">
        <f>SUM(C94)</f>
        <v>2</v>
      </c>
      <c r="D93" s="41">
        <f>SUM(D94)</f>
        <v>0</v>
      </c>
      <c r="E93" s="41">
        <f t="shared" si="3"/>
        <v>0</v>
      </c>
      <c r="F93" s="115">
        <f t="shared" si="2"/>
        <v>-2</v>
      </c>
    </row>
    <row r="94" spans="1:6" ht="63.75">
      <c r="A94" s="42" t="s">
        <v>286</v>
      </c>
      <c r="B94" s="43" t="s">
        <v>89</v>
      </c>
      <c r="C94" s="44">
        <v>2</v>
      </c>
      <c r="D94" s="118">
        <v>0</v>
      </c>
      <c r="E94" s="44">
        <f t="shared" si="3"/>
        <v>0</v>
      </c>
      <c r="F94" s="117">
        <f t="shared" si="2"/>
        <v>-2</v>
      </c>
    </row>
    <row r="95" spans="1:6" ht="89.25">
      <c r="A95" s="39" t="s">
        <v>287</v>
      </c>
      <c r="B95" s="45" t="s">
        <v>288</v>
      </c>
      <c r="C95" s="41">
        <f>SUM(C96)</f>
        <v>25</v>
      </c>
      <c r="D95" s="41">
        <f>SUM(D96)</f>
        <v>0</v>
      </c>
      <c r="E95" s="41">
        <f t="shared" si="3"/>
        <v>0</v>
      </c>
      <c r="F95" s="115">
        <f t="shared" si="2"/>
        <v>-25</v>
      </c>
    </row>
    <row r="96" spans="1:6" ht="127.5">
      <c r="A96" s="42" t="s">
        <v>90</v>
      </c>
      <c r="B96" s="43" t="s">
        <v>91</v>
      </c>
      <c r="C96" s="44">
        <v>25</v>
      </c>
      <c r="D96" s="118">
        <v>0</v>
      </c>
      <c r="E96" s="44">
        <f t="shared" si="3"/>
        <v>0</v>
      </c>
      <c r="F96" s="117">
        <f t="shared" si="2"/>
        <v>-25</v>
      </c>
    </row>
    <row r="97" spans="1:6" ht="127.5">
      <c r="A97" s="39" t="s">
        <v>289</v>
      </c>
      <c r="B97" s="45" t="s">
        <v>187</v>
      </c>
      <c r="C97" s="41">
        <f>SUM(C98)</f>
        <v>53</v>
      </c>
      <c r="D97" s="41">
        <f>SUM(D98)</f>
        <v>41.6</v>
      </c>
      <c r="E97" s="41">
        <f t="shared" si="3"/>
        <v>78.49056603773585</v>
      </c>
      <c r="F97" s="115">
        <f t="shared" si="2"/>
        <v>-11.399999999999999</v>
      </c>
    </row>
    <row r="98" spans="1:6" ht="114.75">
      <c r="A98" s="42" t="s">
        <v>188</v>
      </c>
      <c r="B98" s="43" t="s">
        <v>187</v>
      </c>
      <c r="C98" s="44">
        <v>53</v>
      </c>
      <c r="D98" s="118">
        <v>41.6</v>
      </c>
      <c r="E98" s="44">
        <f t="shared" si="3"/>
        <v>78.49056603773585</v>
      </c>
      <c r="F98" s="117">
        <f t="shared" si="2"/>
        <v>-11.399999999999999</v>
      </c>
    </row>
    <row r="99" spans="1:6" ht="63.75">
      <c r="A99" s="39" t="s">
        <v>290</v>
      </c>
      <c r="B99" s="45" t="s">
        <v>291</v>
      </c>
      <c r="C99" s="41">
        <f>SUM(C100)</f>
        <v>105</v>
      </c>
      <c r="D99" s="41">
        <f>SUM(D100)</f>
        <v>0</v>
      </c>
      <c r="E99" s="41">
        <f t="shared" si="3"/>
        <v>0</v>
      </c>
      <c r="F99" s="115">
        <f t="shared" si="2"/>
        <v>-105</v>
      </c>
    </row>
    <row r="100" spans="1:6" ht="89.25">
      <c r="A100" s="42" t="s">
        <v>92</v>
      </c>
      <c r="B100" s="43" t="s">
        <v>93</v>
      </c>
      <c r="C100" s="44">
        <v>105</v>
      </c>
      <c r="D100" s="118">
        <v>0</v>
      </c>
      <c r="E100" s="44">
        <f t="shared" si="3"/>
        <v>0</v>
      </c>
      <c r="F100" s="117">
        <f t="shared" si="2"/>
        <v>-105</v>
      </c>
    </row>
    <row r="101" spans="1:6" ht="63.75">
      <c r="A101" s="39" t="s">
        <v>94</v>
      </c>
      <c r="B101" s="45" t="s">
        <v>95</v>
      </c>
      <c r="C101" s="41">
        <f>SUM(C103:C109)</f>
        <v>1829</v>
      </c>
      <c r="D101" s="41">
        <f>SUM(D103:D109)</f>
        <v>317.98999999999995</v>
      </c>
      <c r="E101" s="41">
        <f t="shared" si="3"/>
        <v>17.386003280481134</v>
      </c>
      <c r="F101" s="115">
        <f t="shared" si="2"/>
        <v>-1511.01</v>
      </c>
    </row>
    <row r="102" spans="1:6" ht="12.75">
      <c r="A102" s="42"/>
      <c r="B102" s="43" t="s">
        <v>96</v>
      </c>
      <c r="C102" s="44"/>
      <c r="D102" s="116"/>
      <c r="E102" s="44"/>
      <c r="F102" s="117">
        <f t="shared" si="2"/>
        <v>0</v>
      </c>
    </row>
    <row r="103" spans="1:6" ht="12.75">
      <c r="A103" s="42" t="s">
        <v>97</v>
      </c>
      <c r="B103" s="43"/>
      <c r="C103" s="44">
        <v>60</v>
      </c>
      <c r="D103" s="118">
        <v>2.9</v>
      </c>
      <c r="E103" s="44">
        <f t="shared" si="3"/>
        <v>4.833333333333333</v>
      </c>
      <c r="F103" s="117">
        <f t="shared" si="2"/>
        <v>-57.1</v>
      </c>
    </row>
    <row r="104" spans="1:6" ht="12.75">
      <c r="A104" s="42" t="s">
        <v>98</v>
      </c>
      <c r="B104" s="43"/>
      <c r="C104" s="44">
        <v>18</v>
      </c>
      <c r="D104" s="118">
        <v>39.4</v>
      </c>
      <c r="E104" s="44">
        <f t="shared" si="3"/>
        <v>218.88888888888889</v>
      </c>
      <c r="F104" s="117">
        <f t="shared" si="2"/>
        <v>21.4</v>
      </c>
    </row>
    <row r="105" spans="1:6" ht="12.75">
      <c r="A105" s="42" t="s">
        <v>312</v>
      </c>
      <c r="B105" s="43"/>
      <c r="C105" s="44">
        <v>0</v>
      </c>
      <c r="D105" s="118">
        <v>5</v>
      </c>
      <c r="E105" s="44"/>
      <c r="F105" s="117">
        <f t="shared" si="2"/>
        <v>5</v>
      </c>
    </row>
    <row r="106" spans="1:6" ht="12.75">
      <c r="A106" s="42" t="s">
        <v>99</v>
      </c>
      <c r="B106" s="43"/>
      <c r="C106" s="44">
        <v>55</v>
      </c>
      <c r="D106" s="118">
        <v>11.3</v>
      </c>
      <c r="E106" s="44">
        <f t="shared" si="3"/>
        <v>20.545454545454547</v>
      </c>
      <c r="F106" s="117">
        <f t="shared" si="2"/>
        <v>-43.7</v>
      </c>
    </row>
    <row r="107" spans="1:6" ht="12.75">
      <c r="A107" s="42" t="s">
        <v>100</v>
      </c>
      <c r="B107" s="43"/>
      <c r="C107" s="44">
        <v>0</v>
      </c>
      <c r="D107" s="118">
        <v>0.5</v>
      </c>
      <c r="E107" s="44"/>
      <c r="F107" s="117">
        <f t="shared" si="2"/>
        <v>0.5</v>
      </c>
    </row>
    <row r="108" spans="1:6" ht="12.75">
      <c r="A108" s="42" t="s">
        <v>101</v>
      </c>
      <c r="B108" s="43"/>
      <c r="C108" s="44">
        <v>1696</v>
      </c>
      <c r="D108" s="116">
        <v>245.68</v>
      </c>
      <c r="E108" s="44">
        <f t="shared" si="3"/>
        <v>14.485849056603774</v>
      </c>
      <c r="F108" s="117">
        <f t="shared" si="2"/>
        <v>-1450.32</v>
      </c>
    </row>
    <row r="109" spans="1:6" ht="12.75">
      <c r="A109" s="42" t="s">
        <v>102</v>
      </c>
      <c r="B109" s="43"/>
      <c r="C109" s="44">
        <v>0</v>
      </c>
      <c r="D109" s="116">
        <v>13.21</v>
      </c>
      <c r="E109" s="44"/>
      <c r="F109" s="117">
        <f t="shared" si="2"/>
        <v>13.21</v>
      </c>
    </row>
    <row r="110" spans="1:6" ht="25.5">
      <c r="A110" s="45" t="s">
        <v>103</v>
      </c>
      <c r="B110" s="45" t="s">
        <v>104</v>
      </c>
      <c r="C110" s="41">
        <f>SUM(C111)</f>
        <v>0</v>
      </c>
      <c r="D110" s="41">
        <f>SUM(D111)</f>
        <v>5.4</v>
      </c>
      <c r="E110" s="44"/>
      <c r="F110" s="115">
        <f t="shared" si="2"/>
        <v>5.4</v>
      </c>
    </row>
    <row r="111" spans="1:6" ht="12.75">
      <c r="A111" s="43" t="s">
        <v>105</v>
      </c>
      <c r="B111" s="43" t="s">
        <v>106</v>
      </c>
      <c r="C111" s="44">
        <f>SUM(C112:C116)</f>
        <v>0</v>
      </c>
      <c r="D111" s="44">
        <f>SUM(D112:D116)</f>
        <v>5.4</v>
      </c>
      <c r="E111" s="44"/>
      <c r="F111" s="117">
        <f t="shared" si="2"/>
        <v>5.4</v>
      </c>
    </row>
    <row r="112" spans="1:6" ht="12.75">
      <c r="A112" s="43" t="s">
        <v>107</v>
      </c>
      <c r="B112" s="43" t="s">
        <v>106</v>
      </c>
      <c r="C112" s="44">
        <f>SUM(C113:C117)</f>
        <v>0</v>
      </c>
      <c r="D112" s="118">
        <v>0</v>
      </c>
      <c r="E112" s="44"/>
      <c r="F112" s="117">
        <f t="shared" si="2"/>
        <v>0</v>
      </c>
    </row>
    <row r="113" spans="1:6" ht="12.75">
      <c r="A113" s="43" t="s">
        <v>108</v>
      </c>
      <c r="B113" s="43" t="s">
        <v>106</v>
      </c>
      <c r="C113" s="44">
        <v>0</v>
      </c>
      <c r="D113" s="116">
        <v>3.4</v>
      </c>
      <c r="E113" s="44"/>
      <c r="F113" s="117">
        <f t="shared" si="2"/>
        <v>3.4</v>
      </c>
    </row>
    <row r="114" spans="1:6" ht="12.75">
      <c r="A114" s="43" t="s">
        <v>313</v>
      </c>
      <c r="B114" s="43" t="s">
        <v>106</v>
      </c>
      <c r="C114" s="44">
        <v>0</v>
      </c>
      <c r="D114" s="124">
        <v>0</v>
      </c>
      <c r="E114" s="44"/>
      <c r="F114" s="117">
        <f t="shared" si="2"/>
        <v>0</v>
      </c>
    </row>
    <row r="115" spans="1:6" ht="12.75">
      <c r="A115" s="43" t="s">
        <v>314</v>
      </c>
      <c r="B115" s="43" t="s">
        <v>106</v>
      </c>
      <c r="C115" s="44">
        <v>0</v>
      </c>
      <c r="D115" s="124">
        <v>2</v>
      </c>
      <c r="E115" s="44"/>
      <c r="F115" s="117">
        <f t="shared" si="2"/>
        <v>2</v>
      </c>
    </row>
    <row r="116" spans="1:6" ht="12.75">
      <c r="A116" s="43" t="s">
        <v>315</v>
      </c>
      <c r="B116" s="43" t="s">
        <v>106</v>
      </c>
      <c r="C116" s="44">
        <v>0</v>
      </c>
      <c r="D116" s="124">
        <v>0</v>
      </c>
      <c r="E116" s="44"/>
      <c r="F116" s="117">
        <f t="shared" si="2"/>
        <v>0</v>
      </c>
    </row>
    <row r="117" spans="1:6" ht="25.5">
      <c r="A117" s="125" t="s">
        <v>316</v>
      </c>
      <c r="B117" s="125" t="s">
        <v>317</v>
      </c>
      <c r="C117" s="126">
        <v>0</v>
      </c>
      <c r="D117" s="124">
        <v>0</v>
      </c>
      <c r="E117" s="44"/>
      <c r="F117" s="117">
        <f t="shared" si="2"/>
        <v>0</v>
      </c>
    </row>
    <row r="118" spans="1:6" ht="25.5">
      <c r="A118" s="50" t="s">
        <v>109</v>
      </c>
      <c r="B118" s="51" t="s">
        <v>110</v>
      </c>
      <c r="C118" s="58">
        <f>SUM(C119+C153+C155)</f>
        <v>705505.5</v>
      </c>
      <c r="D118" s="58">
        <f>SUM(D119+D153+D155)</f>
        <v>98815.67939</v>
      </c>
      <c r="E118" s="41">
        <f t="shared" si="3"/>
        <v>14.006365561997747</v>
      </c>
      <c r="F118" s="115">
        <f t="shared" si="2"/>
        <v>-606689.82061</v>
      </c>
    </row>
    <row r="119" spans="1:6" ht="38.25">
      <c r="A119" s="42" t="s">
        <v>111</v>
      </c>
      <c r="B119" s="39" t="s">
        <v>112</v>
      </c>
      <c r="C119" s="47">
        <f>SUM(C120+C122+C137+C150)</f>
        <v>705505.5</v>
      </c>
      <c r="D119" s="47">
        <f>SUM(D120+D122+D137+D150)</f>
        <v>104112.72039</v>
      </c>
      <c r="E119" s="41">
        <f t="shared" si="3"/>
        <v>14.75718054501347</v>
      </c>
      <c r="F119" s="115">
        <f t="shared" si="2"/>
        <v>-601392.77961</v>
      </c>
    </row>
    <row r="120" spans="1:6" ht="12.75">
      <c r="A120" s="52" t="s">
        <v>113</v>
      </c>
      <c r="B120" s="39" t="s">
        <v>114</v>
      </c>
      <c r="C120" s="53">
        <f>SUM(C121)</f>
        <v>7452</v>
      </c>
      <c r="D120" s="53">
        <f>SUM(D121)</f>
        <v>1242</v>
      </c>
      <c r="E120" s="41">
        <f t="shared" si="3"/>
        <v>16.666666666666668</v>
      </c>
      <c r="F120" s="115">
        <f t="shared" si="2"/>
        <v>-6210</v>
      </c>
    </row>
    <row r="121" spans="1:6" ht="38.25">
      <c r="A121" s="54" t="s">
        <v>115</v>
      </c>
      <c r="B121" s="42" t="s">
        <v>116</v>
      </c>
      <c r="C121" s="55">
        <v>7452</v>
      </c>
      <c r="D121" s="118">
        <v>1242</v>
      </c>
      <c r="E121" s="44">
        <f t="shared" si="3"/>
        <v>16.666666666666668</v>
      </c>
      <c r="F121" s="117">
        <f t="shared" si="2"/>
        <v>-6210</v>
      </c>
    </row>
    <row r="122" spans="1:6" ht="12.75">
      <c r="A122" s="52" t="s">
        <v>117</v>
      </c>
      <c r="B122" s="39" t="s">
        <v>118</v>
      </c>
      <c r="C122" s="41">
        <f>SUM(C123:C125)</f>
        <v>320884.8</v>
      </c>
      <c r="D122" s="41">
        <f>SUM(D123:D125)</f>
        <v>44251</v>
      </c>
      <c r="E122" s="41">
        <f t="shared" si="3"/>
        <v>13.79030730031463</v>
      </c>
      <c r="F122" s="115">
        <f t="shared" si="2"/>
        <v>-276633.8</v>
      </c>
    </row>
    <row r="123" spans="1:6" ht="127.5">
      <c r="A123" s="127" t="s">
        <v>318</v>
      </c>
      <c r="B123" s="128" t="s">
        <v>319</v>
      </c>
      <c r="C123" s="44">
        <v>8523.2</v>
      </c>
      <c r="D123" s="44"/>
      <c r="E123" s="44">
        <f t="shared" si="3"/>
        <v>0</v>
      </c>
      <c r="F123" s="117">
        <f t="shared" si="2"/>
        <v>-8523.2</v>
      </c>
    </row>
    <row r="124" spans="1:6" ht="76.5">
      <c r="A124" s="127" t="s">
        <v>320</v>
      </c>
      <c r="B124" s="128" t="s">
        <v>321</v>
      </c>
      <c r="C124" s="44">
        <v>12544.8</v>
      </c>
      <c r="D124" s="44"/>
      <c r="E124" s="44">
        <f t="shared" si="3"/>
        <v>0</v>
      </c>
      <c r="F124" s="117">
        <f t="shared" si="2"/>
        <v>-12544.8</v>
      </c>
    </row>
    <row r="125" spans="1:6" ht="27">
      <c r="A125" s="52" t="s">
        <v>119</v>
      </c>
      <c r="B125" s="56" t="s">
        <v>120</v>
      </c>
      <c r="C125" s="41">
        <f>SUM(+C126+C131+C135)</f>
        <v>299816.8</v>
      </c>
      <c r="D125" s="41">
        <f>SUM(+D126+D131+D135)</f>
        <v>44251</v>
      </c>
      <c r="E125" s="41">
        <f>SUM(D125*100/C125)</f>
        <v>14.759346374185837</v>
      </c>
      <c r="F125" s="115">
        <f>SUM(D125-C125)</f>
        <v>-255565.8</v>
      </c>
    </row>
    <row r="126" spans="1:6" ht="13.5">
      <c r="A126" s="129" t="s">
        <v>322</v>
      </c>
      <c r="B126" s="128"/>
      <c r="C126" s="130">
        <f>SUM(C127:C130)</f>
        <v>11601.9</v>
      </c>
      <c r="D126" s="130">
        <f>SUM(D127:D130)</f>
        <v>0</v>
      </c>
      <c r="E126" s="130">
        <f t="shared" si="3"/>
        <v>0</v>
      </c>
      <c r="F126" s="115">
        <f t="shared" si="2"/>
        <v>-11601.9</v>
      </c>
    </row>
    <row r="127" spans="1:6" ht="127.5">
      <c r="A127" s="54" t="s">
        <v>322</v>
      </c>
      <c r="B127" s="131" t="s">
        <v>323</v>
      </c>
      <c r="C127" s="44">
        <v>148</v>
      </c>
      <c r="D127" s="44"/>
      <c r="E127" s="44">
        <f t="shared" si="3"/>
        <v>0</v>
      </c>
      <c r="F127" s="117">
        <f t="shared" si="2"/>
        <v>-148</v>
      </c>
    </row>
    <row r="128" spans="1:6" ht="127.5">
      <c r="A128" s="54" t="s">
        <v>322</v>
      </c>
      <c r="B128" s="132" t="s">
        <v>324</v>
      </c>
      <c r="C128" s="44">
        <v>1261.3</v>
      </c>
      <c r="D128" s="44"/>
      <c r="E128" s="44">
        <f t="shared" si="3"/>
        <v>0</v>
      </c>
      <c r="F128" s="117">
        <f t="shared" si="2"/>
        <v>-1261.3</v>
      </c>
    </row>
    <row r="129" spans="1:6" ht="127.5">
      <c r="A129" s="54" t="s">
        <v>322</v>
      </c>
      <c r="B129" s="133" t="s">
        <v>325</v>
      </c>
      <c r="C129" s="44">
        <v>10045.1</v>
      </c>
      <c r="D129" s="44"/>
      <c r="E129" s="44">
        <f t="shared" si="3"/>
        <v>0</v>
      </c>
      <c r="F129" s="117">
        <f t="shared" si="2"/>
        <v>-10045.1</v>
      </c>
    </row>
    <row r="130" spans="1:6" ht="114.75">
      <c r="A130" s="54" t="s">
        <v>322</v>
      </c>
      <c r="B130" s="134" t="s">
        <v>326</v>
      </c>
      <c r="C130" s="44">
        <v>147.5</v>
      </c>
      <c r="D130" s="44"/>
      <c r="E130" s="44">
        <f t="shared" si="3"/>
        <v>0</v>
      </c>
      <c r="F130" s="117">
        <f t="shared" si="2"/>
        <v>-147.5</v>
      </c>
    </row>
    <row r="131" spans="1:6" ht="13.5">
      <c r="A131" s="129" t="s">
        <v>121</v>
      </c>
      <c r="B131" s="56"/>
      <c r="C131" s="130">
        <f>SUM(C132:C134)</f>
        <v>40298.9</v>
      </c>
      <c r="D131" s="130">
        <f>SUM(D132:D133)</f>
        <v>2931</v>
      </c>
      <c r="E131" s="130">
        <f t="shared" si="3"/>
        <v>7.273151376340297</v>
      </c>
      <c r="F131" s="117">
        <f t="shared" si="2"/>
        <v>-37367.9</v>
      </c>
    </row>
    <row r="132" spans="1:6" ht="63.75">
      <c r="A132" s="54" t="s">
        <v>121</v>
      </c>
      <c r="B132" s="42" t="s">
        <v>122</v>
      </c>
      <c r="C132" s="55">
        <v>29308</v>
      </c>
      <c r="D132" s="118">
        <v>2931</v>
      </c>
      <c r="E132" s="44">
        <f t="shared" si="3"/>
        <v>10.000682407533779</v>
      </c>
      <c r="F132" s="117">
        <f t="shared" si="2"/>
        <v>-26377</v>
      </c>
    </row>
    <row r="133" spans="1:6" ht="25.5">
      <c r="A133" s="54" t="s">
        <v>121</v>
      </c>
      <c r="B133" s="42" t="s">
        <v>123</v>
      </c>
      <c r="C133" s="55">
        <v>10161.6</v>
      </c>
      <c r="D133" s="118">
        <v>0</v>
      </c>
      <c r="E133" s="44">
        <f t="shared" si="3"/>
        <v>0</v>
      </c>
      <c r="F133" s="117">
        <f t="shared" si="2"/>
        <v>-10161.6</v>
      </c>
    </row>
    <row r="134" spans="1:6" ht="102">
      <c r="A134" s="54" t="s">
        <v>121</v>
      </c>
      <c r="B134" s="135" t="s">
        <v>327</v>
      </c>
      <c r="C134" s="55">
        <v>829.3</v>
      </c>
      <c r="D134" s="118"/>
      <c r="E134" s="44">
        <f t="shared" si="3"/>
        <v>0</v>
      </c>
      <c r="F134" s="117">
        <f t="shared" si="2"/>
        <v>-829.3</v>
      </c>
    </row>
    <row r="135" spans="1:6" ht="13.5">
      <c r="A135" s="129" t="s">
        <v>124</v>
      </c>
      <c r="B135" s="39"/>
      <c r="C135" s="108">
        <f>SUM(C136)</f>
        <v>247916</v>
      </c>
      <c r="D135" s="108">
        <f>SUM(D136)</f>
        <v>41320</v>
      </c>
      <c r="E135" s="130">
        <f t="shared" si="3"/>
        <v>16.666935574952806</v>
      </c>
      <c r="F135" s="115">
        <f t="shared" si="2"/>
        <v>-206596</v>
      </c>
    </row>
    <row r="136" spans="1:6" ht="76.5">
      <c r="A136" s="54" t="s">
        <v>124</v>
      </c>
      <c r="B136" s="42" t="s">
        <v>125</v>
      </c>
      <c r="C136" s="55">
        <v>247916</v>
      </c>
      <c r="D136" s="118">
        <v>41320</v>
      </c>
      <c r="E136" s="44">
        <f t="shared" si="3"/>
        <v>16.666935574952806</v>
      </c>
      <c r="F136" s="117">
        <f t="shared" si="2"/>
        <v>-206596</v>
      </c>
    </row>
    <row r="137" spans="1:6" ht="12.75">
      <c r="A137" s="52" t="s">
        <v>126</v>
      </c>
      <c r="B137" s="39" t="s">
        <v>127</v>
      </c>
      <c r="C137" s="41">
        <f>SUM(C138+C139+C140+C146)</f>
        <v>376926</v>
      </c>
      <c r="D137" s="41">
        <f>SUM(D138+D139+D140+D146)</f>
        <v>58377.050390000004</v>
      </c>
      <c r="E137" s="41">
        <f t="shared" si="3"/>
        <v>15.487668770527904</v>
      </c>
      <c r="F137" s="115">
        <f t="shared" si="2"/>
        <v>-318548.94961</v>
      </c>
    </row>
    <row r="138" spans="1:6" ht="51">
      <c r="A138" s="54" t="s">
        <v>128</v>
      </c>
      <c r="B138" s="42" t="s">
        <v>129</v>
      </c>
      <c r="C138" s="55">
        <v>16007</v>
      </c>
      <c r="D138" s="118">
        <v>4547.92082</v>
      </c>
      <c r="E138" s="44">
        <f t="shared" si="3"/>
        <v>28.412074842256516</v>
      </c>
      <c r="F138" s="117">
        <f t="shared" si="2"/>
        <v>-11459.07918</v>
      </c>
    </row>
    <row r="139" spans="1:6" ht="63.75">
      <c r="A139" s="54" t="s">
        <v>130</v>
      </c>
      <c r="B139" s="42" t="s">
        <v>131</v>
      </c>
      <c r="C139" s="55">
        <v>16722</v>
      </c>
      <c r="D139" s="118">
        <v>2217.63692</v>
      </c>
      <c r="E139" s="44">
        <f t="shared" si="3"/>
        <v>13.261792369333811</v>
      </c>
      <c r="F139" s="117">
        <f t="shared" si="2"/>
        <v>-14504.36308</v>
      </c>
    </row>
    <row r="140" spans="1:6" ht="67.5">
      <c r="A140" s="52" t="s">
        <v>132</v>
      </c>
      <c r="B140" s="56" t="s">
        <v>133</v>
      </c>
      <c r="C140" s="108">
        <f>SUM(C141:C145)</f>
        <v>66087</v>
      </c>
      <c r="D140" s="108">
        <f>SUM(D141:D145)</f>
        <v>13607.49265</v>
      </c>
      <c r="E140" s="130">
        <f t="shared" si="3"/>
        <v>20.59027138468988</v>
      </c>
      <c r="F140" s="115">
        <f t="shared" si="2"/>
        <v>-52479.50735</v>
      </c>
    </row>
    <row r="141" spans="1:6" ht="114.75">
      <c r="A141" s="54" t="s">
        <v>132</v>
      </c>
      <c r="B141" s="42" t="s">
        <v>134</v>
      </c>
      <c r="C141" s="55">
        <v>227</v>
      </c>
      <c r="D141" s="118">
        <v>37.83</v>
      </c>
      <c r="E141" s="44">
        <f t="shared" si="3"/>
        <v>16.665198237885463</v>
      </c>
      <c r="F141" s="117">
        <f t="shared" si="2"/>
        <v>-189.17000000000002</v>
      </c>
    </row>
    <row r="142" spans="1:6" ht="114.75">
      <c r="A142" s="54" t="s">
        <v>132</v>
      </c>
      <c r="B142" s="42" t="s">
        <v>135</v>
      </c>
      <c r="C142" s="55">
        <v>63980</v>
      </c>
      <c r="D142" s="136">
        <v>13477.66265</v>
      </c>
      <c r="E142" s="44">
        <f t="shared" si="3"/>
        <v>21.065430837761802</v>
      </c>
      <c r="F142" s="117">
        <f t="shared" si="2"/>
        <v>-50502.33735</v>
      </c>
    </row>
    <row r="143" spans="1:6" ht="102">
      <c r="A143" s="54" t="s">
        <v>132</v>
      </c>
      <c r="B143" s="42" t="s">
        <v>136</v>
      </c>
      <c r="C143" s="55">
        <v>0.1</v>
      </c>
      <c r="D143" s="118">
        <v>0.1</v>
      </c>
      <c r="E143" s="44">
        <f t="shared" si="3"/>
        <v>100</v>
      </c>
      <c r="F143" s="117">
        <f aca="true" t="shared" si="4" ref="F143:F160">SUM(D143-C143)</f>
        <v>0</v>
      </c>
    </row>
    <row r="144" spans="1:6" ht="51">
      <c r="A144" s="54" t="s">
        <v>132</v>
      </c>
      <c r="B144" s="42" t="s">
        <v>137</v>
      </c>
      <c r="C144" s="55">
        <v>91.9</v>
      </c>
      <c r="D144" s="118">
        <v>91.9</v>
      </c>
      <c r="E144" s="44">
        <f t="shared" si="3"/>
        <v>100</v>
      </c>
      <c r="F144" s="117">
        <f t="shared" si="4"/>
        <v>0</v>
      </c>
    </row>
    <row r="145" spans="1:6" ht="102">
      <c r="A145" s="54" t="s">
        <v>132</v>
      </c>
      <c r="B145" s="42" t="s">
        <v>292</v>
      </c>
      <c r="C145" s="55">
        <v>1788</v>
      </c>
      <c r="D145" s="118">
        <v>0</v>
      </c>
      <c r="E145" s="44">
        <f t="shared" si="3"/>
        <v>0</v>
      </c>
      <c r="F145" s="117">
        <f t="shared" si="4"/>
        <v>-1788</v>
      </c>
    </row>
    <row r="146" spans="1:6" ht="25.5">
      <c r="A146" s="52" t="s">
        <v>189</v>
      </c>
      <c r="B146" s="39" t="s">
        <v>190</v>
      </c>
      <c r="C146" s="47">
        <f>SUM(C147)</f>
        <v>278110</v>
      </c>
      <c r="D146" s="47">
        <f>SUM(D147)</f>
        <v>38004</v>
      </c>
      <c r="E146" s="41">
        <f t="shared" si="3"/>
        <v>13.665096544532739</v>
      </c>
      <c r="F146" s="115">
        <f t="shared" si="4"/>
        <v>-240106</v>
      </c>
    </row>
    <row r="147" spans="1:6" ht="25.5">
      <c r="A147" s="52" t="s">
        <v>138</v>
      </c>
      <c r="B147" s="39" t="s">
        <v>190</v>
      </c>
      <c r="C147" s="47">
        <f>SUM(C148:C149)</f>
        <v>278110</v>
      </c>
      <c r="D147" s="47">
        <f>SUM(D148:D149)</f>
        <v>38004</v>
      </c>
      <c r="E147" s="41">
        <f t="shared" si="3"/>
        <v>13.665096544532739</v>
      </c>
      <c r="F147" s="115">
        <f t="shared" si="4"/>
        <v>-240106</v>
      </c>
    </row>
    <row r="148" spans="1:6" ht="306">
      <c r="A148" s="54" t="s">
        <v>138</v>
      </c>
      <c r="B148" s="42" t="s">
        <v>139</v>
      </c>
      <c r="C148" s="55">
        <v>170704</v>
      </c>
      <c r="D148" s="118">
        <v>26919</v>
      </c>
      <c r="E148" s="44">
        <f t="shared" si="3"/>
        <v>15.769402005811228</v>
      </c>
      <c r="F148" s="117">
        <f t="shared" si="4"/>
        <v>-143785</v>
      </c>
    </row>
    <row r="149" spans="1:6" ht="51">
      <c r="A149" s="54" t="s">
        <v>138</v>
      </c>
      <c r="B149" s="42" t="s">
        <v>191</v>
      </c>
      <c r="C149" s="55">
        <v>107406</v>
      </c>
      <c r="D149" s="118">
        <v>11085</v>
      </c>
      <c r="E149" s="44">
        <f t="shared" si="3"/>
        <v>10.320652477515223</v>
      </c>
      <c r="F149" s="117">
        <f t="shared" si="4"/>
        <v>-96321</v>
      </c>
    </row>
    <row r="150" spans="1:6" ht="25.5">
      <c r="A150" s="52" t="s">
        <v>328</v>
      </c>
      <c r="B150" s="39" t="s">
        <v>329</v>
      </c>
      <c r="C150" s="47">
        <f>SUM(C151)</f>
        <v>242.7</v>
      </c>
      <c r="D150" s="47">
        <f>SUM(D151)</f>
        <v>242.67</v>
      </c>
      <c r="E150" s="41">
        <f>SUM(D150*100/C150)</f>
        <v>99.98763906056861</v>
      </c>
      <c r="F150" s="115">
        <f>SUM(D150-C150)</f>
        <v>-0.030000000000001137</v>
      </c>
    </row>
    <row r="151" spans="1:6" ht="38.25">
      <c r="A151" s="137" t="s">
        <v>330</v>
      </c>
      <c r="B151" s="138" t="s">
        <v>331</v>
      </c>
      <c r="C151" s="139">
        <f>SUM(C152)</f>
        <v>242.7</v>
      </c>
      <c r="D151" s="139">
        <f>SUM(D152)</f>
        <v>242.67</v>
      </c>
      <c r="E151" s="140">
        <f>SUM(D151*100/C151)</f>
        <v>99.98763906056861</v>
      </c>
      <c r="F151" s="117">
        <f>SUM(D151-C151)</f>
        <v>-0.030000000000001137</v>
      </c>
    </row>
    <row r="152" spans="1:6" ht="114.75">
      <c r="A152" s="54" t="s">
        <v>332</v>
      </c>
      <c r="B152" s="43" t="s">
        <v>333</v>
      </c>
      <c r="C152" s="55">
        <v>242.7</v>
      </c>
      <c r="D152" s="55">
        <v>242.67</v>
      </c>
      <c r="E152" s="140">
        <f>SUM(D152*100/C152)</f>
        <v>99.98763906056861</v>
      </c>
      <c r="F152" s="117">
        <f>SUM(D152-C152)</f>
        <v>-0.030000000000001137</v>
      </c>
    </row>
    <row r="153" spans="1:6" ht="51">
      <c r="A153" s="52" t="s">
        <v>140</v>
      </c>
      <c r="B153" s="39" t="s">
        <v>141</v>
      </c>
      <c r="C153" s="41">
        <f>SUM(C154:C154)</f>
        <v>0</v>
      </c>
      <c r="D153" s="41">
        <f>SUM(D154:D154)</f>
        <v>1216.979</v>
      </c>
      <c r="E153" s="41"/>
      <c r="F153" s="115">
        <f t="shared" si="4"/>
        <v>1216.979</v>
      </c>
    </row>
    <row r="154" spans="1:6" ht="51">
      <c r="A154" s="54" t="s">
        <v>293</v>
      </c>
      <c r="B154" s="42" t="s">
        <v>142</v>
      </c>
      <c r="C154" s="55">
        <v>0</v>
      </c>
      <c r="D154" s="141">
        <v>1216.979</v>
      </c>
      <c r="E154" s="44"/>
      <c r="F154" s="117">
        <f t="shared" si="4"/>
        <v>1216.979</v>
      </c>
    </row>
    <row r="155" spans="1:6" ht="76.5">
      <c r="A155" s="52" t="s">
        <v>143</v>
      </c>
      <c r="B155" s="39" t="s">
        <v>294</v>
      </c>
      <c r="C155" s="47">
        <f>SUM(C156:C159)</f>
        <v>0</v>
      </c>
      <c r="D155" s="47">
        <f>SUM(D156:D159)</f>
        <v>-6514.0199999999995</v>
      </c>
      <c r="E155" s="44"/>
      <c r="F155" s="115">
        <f t="shared" si="4"/>
        <v>-6514.0199999999995</v>
      </c>
    </row>
    <row r="156" spans="1:6" ht="12.75">
      <c r="A156" s="54" t="s">
        <v>144</v>
      </c>
      <c r="B156" s="42"/>
      <c r="C156" s="55">
        <v>0</v>
      </c>
      <c r="D156" s="118">
        <v>-3606.95</v>
      </c>
      <c r="E156" s="44"/>
      <c r="F156" s="117">
        <f t="shared" si="4"/>
        <v>-3606.95</v>
      </c>
    </row>
    <row r="157" spans="1:6" ht="12.75">
      <c r="A157" s="54" t="s">
        <v>145</v>
      </c>
      <c r="B157" s="42"/>
      <c r="C157" s="55">
        <v>0</v>
      </c>
      <c r="D157" s="118">
        <v>-1689.27</v>
      </c>
      <c r="E157" s="44"/>
      <c r="F157" s="117">
        <f t="shared" si="4"/>
        <v>-1689.27</v>
      </c>
    </row>
    <row r="158" spans="1:6" ht="12.75">
      <c r="A158" s="54" t="s">
        <v>146</v>
      </c>
      <c r="B158" s="42"/>
      <c r="C158" s="55">
        <v>0</v>
      </c>
      <c r="D158" s="118">
        <v>-1217.8</v>
      </c>
      <c r="E158" s="44"/>
      <c r="F158" s="117">
        <f t="shared" si="4"/>
        <v>-1217.8</v>
      </c>
    </row>
    <row r="159" spans="1:6" ht="12.75">
      <c r="A159" s="54" t="s">
        <v>147</v>
      </c>
      <c r="B159" s="42"/>
      <c r="C159" s="55">
        <v>0</v>
      </c>
      <c r="D159" s="118"/>
      <c r="E159" s="44"/>
      <c r="F159" s="117">
        <f t="shared" si="4"/>
        <v>0</v>
      </c>
    </row>
    <row r="160" spans="1:6" ht="12.75">
      <c r="A160" s="52"/>
      <c r="B160" s="39" t="s">
        <v>148</v>
      </c>
      <c r="C160" s="47">
        <f>SUM(C4+C118)</f>
        <v>1224231.73</v>
      </c>
      <c r="D160" s="47">
        <f>SUM(D4+D118)</f>
        <v>163356.30839</v>
      </c>
      <c r="E160" s="41">
        <f t="shared" si="3"/>
        <v>13.343577395269767</v>
      </c>
      <c r="F160" s="115">
        <f t="shared" si="4"/>
        <v>-1060875.42161</v>
      </c>
    </row>
    <row r="161" ht="12.75">
      <c r="D161" s="142"/>
    </row>
    <row r="162" ht="12.75">
      <c r="D162" s="14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2.7109375" style="0" customWidth="1"/>
    <col min="2" max="2" width="65.00390625" style="0" customWidth="1"/>
    <col min="3" max="3" width="14.57421875" style="0" customWidth="1"/>
    <col min="4" max="4" width="8.421875" style="0" hidden="1" customWidth="1"/>
    <col min="5" max="5" width="15.57421875" style="97" customWidth="1"/>
    <col min="6" max="6" width="6.7109375" style="0" hidden="1" customWidth="1"/>
    <col min="7" max="7" width="14.140625" style="0" customWidth="1"/>
  </cols>
  <sheetData>
    <row r="1" spans="1:7" ht="19.5">
      <c r="A1" s="147" t="s">
        <v>196</v>
      </c>
      <c r="B1" s="147"/>
      <c r="C1" s="147"/>
      <c r="D1" s="147"/>
      <c r="E1" s="147"/>
      <c r="F1" s="147"/>
      <c r="G1" s="147"/>
    </row>
    <row r="2" spans="1:7" ht="19.5">
      <c r="A2" s="147" t="s">
        <v>295</v>
      </c>
      <c r="B2" s="147"/>
      <c r="C2" s="147"/>
      <c r="D2" s="147"/>
      <c r="E2" s="147"/>
      <c r="F2" s="147"/>
      <c r="G2" s="147"/>
    </row>
    <row r="3" spans="1:7" ht="15.75">
      <c r="A3" s="1"/>
      <c r="B3" s="1"/>
      <c r="C3" s="1"/>
      <c r="D3" s="1"/>
      <c r="E3" s="148"/>
      <c r="F3" s="148"/>
      <c r="G3" s="148"/>
    </row>
    <row r="4" spans="1:7" s="4" customFormat="1" ht="110.25">
      <c r="A4" s="7" t="s">
        <v>197</v>
      </c>
      <c r="B4" s="7" t="s">
        <v>198</v>
      </c>
      <c r="C4" s="8" t="s">
        <v>249</v>
      </c>
      <c r="D4" s="7" t="s">
        <v>199</v>
      </c>
      <c r="E4" s="8" t="s">
        <v>335</v>
      </c>
      <c r="F4" s="7" t="s">
        <v>200</v>
      </c>
      <c r="G4" s="57" t="s">
        <v>250</v>
      </c>
    </row>
    <row r="5" spans="1:7" ht="15.75">
      <c r="A5" s="9">
        <v>100</v>
      </c>
      <c r="B5" s="10" t="s">
        <v>201</v>
      </c>
      <c r="C5" s="11">
        <f>SUM(C6:C13)</f>
        <v>76684.1</v>
      </c>
      <c r="D5" s="12"/>
      <c r="E5" s="11">
        <f>SUM(E6:E13)</f>
        <v>7772.8</v>
      </c>
      <c r="F5" s="12"/>
      <c r="G5" s="13">
        <f aca="true" t="shared" si="0" ref="G5:G57">E5/C5*100</f>
        <v>10.136129914806329</v>
      </c>
    </row>
    <row r="6" spans="1:7" s="5" customFormat="1" ht="31.5">
      <c r="A6" s="14">
        <v>102</v>
      </c>
      <c r="B6" s="15" t="s">
        <v>202</v>
      </c>
      <c r="C6" s="59">
        <v>1388.5</v>
      </c>
      <c r="D6" s="16"/>
      <c r="E6" s="109">
        <v>158.8</v>
      </c>
      <c r="F6" s="16"/>
      <c r="G6" s="3">
        <f t="shared" si="0"/>
        <v>11.436802304645303</v>
      </c>
    </row>
    <row r="7" spans="1:18" ht="31.5">
      <c r="A7" s="17">
        <v>103</v>
      </c>
      <c r="B7" s="15" t="s">
        <v>241</v>
      </c>
      <c r="C7" s="18">
        <v>3135.8</v>
      </c>
      <c r="D7" s="2"/>
      <c r="E7" s="18">
        <v>230.3</v>
      </c>
      <c r="F7" s="2"/>
      <c r="G7" s="3">
        <f t="shared" si="0"/>
        <v>7.344218381274316</v>
      </c>
      <c r="K7" s="60"/>
      <c r="L7" s="60"/>
      <c r="M7" s="61"/>
      <c r="N7" s="60"/>
      <c r="O7" s="60"/>
      <c r="P7" s="60"/>
      <c r="Q7" s="60"/>
      <c r="R7" s="62"/>
    </row>
    <row r="8" spans="1:18" ht="47.25">
      <c r="A8" s="17">
        <v>104</v>
      </c>
      <c r="B8" s="15" t="s">
        <v>0</v>
      </c>
      <c r="C8" s="18">
        <v>45933</v>
      </c>
      <c r="D8" s="2"/>
      <c r="E8" s="18">
        <v>4923.6</v>
      </c>
      <c r="F8" s="2"/>
      <c r="G8" s="3">
        <f t="shared" si="0"/>
        <v>10.719090849715892</v>
      </c>
      <c r="K8" s="63"/>
      <c r="L8" s="64"/>
      <c r="M8" s="65"/>
      <c r="N8" s="66"/>
      <c r="O8" s="67"/>
      <c r="P8" s="66"/>
      <c r="Q8" s="67"/>
      <c r="R8" s="62"/>
    </row>
    <row r="9" spans="1:18" ht="15.75">
      <c r="A9" s="17">
        <v>105</v>
      </c>
      <c r="B9" s="15" t="s">
        <v>203</v>
      </c>
      <c r="C9" s="18">
        <v>0</v>
      </c>
      <c r="D9" s="2"/>
      <c r="E9" s="18">
        <v>0</v>
      </c>
      <c r="F9" s="2"/>
      <c r="G9" s="3">
        <v>0</v>
      </c>
      <c r="K9" s="68"/>
      <c r="L9" s="69"/>
      <c r="M9" s="70"/>
      <c r="N9" s="71"/>
      <c r="O9" s="71"/>
      <c r="P9" s="71"/>
      <c r="Q9" s="72"/>
      <c r="R9" s="62"/>
    </row>
    <row r="10" spans="1:18" ht="47.25">
      <c r="A10" s="17">
        <v>106</v>
      </c>
      <c r="B10" s="15" t="s">
        <v>204</v>
      </c>
      <c r="C10" s="18">
        <v>11888.8</v>
      </c>
      <c r="D10" s="2"/>
      <c r="E10" s="18">
        <v>1816.4</v>
      </c>
      <c r="F10" s="2"/>
      <c r="G10" s="3">
        <f t="shared" si="0"/>
        <v>15.278245070991186</v>
      </c>
      <c r="K10" s="73"/>
      <c r="L10" s="69"/>
      <c r="M10" s="74"/>
      <c r="N10" s="75"/>
      <c r="O10" s="75"/>
      <c r="P10" s="75"/>
      <c r="Q10" s="72"/>
      <c r="R10" s="62"/>
    </row>
    <row r="11" spans="1:18" ht="15.75">
      <c r="A11" s="17">
        <v>107</v>
      </c>
      <c r="B11" s="15" t="s">
        <v>205</v>
      </c>
      <c r="C11" s="18">
        <v>0</v>
      </c>
      <c r="D11" s="2"/>
      <c r="E11" s="22">
        <v>0</v>
      </c>
      <c r="F11" s="2"/>
      <c r="G11" s="3">
        <v>0</v>
      </c>
      <c r="K11" s="73"/>
      <c r="L11" s="69"/>
      <c r="M11" s="74"/>
      <c r="N11" s="75"/>
      <c r="O11" s="72"/>
      <c r="P11" s="75"/>
      <c r="Q11" s="72"/>
      <c r="R11" s="62"/>
    </row>
    <row r="12" spans="1:18" ht="15.75">
      <c r="A12" s="17">
        <v>111</v>
      </c>
      <c r="B12" s="15" t="s">
        <v>206</v>
      </c>
      <c r="C12" s="110">
        <v>7000</v>
      </c>
      <c r="D12" s="111"/>
      <c r="E12" s="111">
        <v>0</v>
      </c>
      <c r="F12" s="111"/>
      <c r="G12" s="110">
        <v>83.2</v>
      </c>
      <c r="K12" s="73"/>
      <c r="L12" s="69"/>
      <c r="M12" s="74"/>
      <c r="N12" s="75"/>
      <c r="O12" s="75"/>
      <c r="P12" s="75"/>
      <c r="Q12" s="72"/>
      <c r="R12" s="62"/>
    </row>
    <row r="13" spans="1:18" ht="15.75">
      <c r="A13" s="17">
        <v>113</v>
      </c>
      <c r="B13" s="15" t="s">
        <v>207</v>
      </c>
      <c r="C13" s="18">
        <v>7338</v>
      </c>
      <c r="D13" s="2"/>
      <c r="E13" s="18">
        <v>643.7</v>
      </c>
      <c r="F13" s="2"/>
      <c r="G13" s="3">
        <f t="shared" si="0"/>
        <v>8.77214499863723</v>
      </c>
      <c r="K13" s="73"/>
      <c r="L13" s="69"/>
      <c r="M13" s="74"/>
      <c r="N13" s="75"/>
      <c r="O13" s="72"/>
      <c r="P13" s="75"/>
      <c r="Q13" s="72"/>
      <c r="R13" s="62"/>
    </row>
    <row r="14" spans="1:18" ht="31.5">
      <c r="A14" s="19">
        <v>300</v>
      </c>
      <c r="B14" s="20" t="s">
        <v>247</v>
      </c>
      <c r="C14" s="112">
        <f>SUM(C15:C18)</f>
        <v>8789</v>
      </c>
      <c r="D14" s="21"/>
      <c r="E14" s="76">
        <f>SUM(E15:E18)</f>
        <v>487.6</v>
      </c>
      <c r="F14" s="21"/>
      <c r="G14" s="113">
        <f t="shared" si="0"/>
        <v>5.547843895778815</v>
      </c>
      <c r="K14" s="73"/>
      <c r="L14" s="69"/>
      <c r="M14" s="74"/>
      <c r="N14" s="75"/>
      <c r="O14" s="75"/>
      <c r="P14" s="75"/>
      <c r="Q14" s="72"/>
      <c r="R14" s="62"/>
    </row>
    <row r="15" spans="1:18" ht="15.75">
      <c r="A15" s="17">
        <v>302</v>
      </c>
      <c r="B15" s="15" t="s">
        <v>208</v>
      </c>
      <c r="C15" s="18">
        <v>0</v>
      </c>
      <c r="D15" s="3"/>
      <c r="E15" s="18">
        <v>0</v>
      </c>
      <c r="F15" s="2"/>
      <c r="G15" s="3">
        <v>0</v>
      </c>
      <c r="K15" s="73"/>
      <c r="L15" s="69"/>
      <c r="M15" s="74"/>
      <c r="N15" s="75"/>
      <c r="O15" s="75"/>
      <c r="P15" s="75"/>
      <c r="Q15" s="72"/>
      <c r="R15" s="62"/>
    </row>
    <row r="16" spans="1:18" ht="47.25">
      <c r="A16" s="17">
        <v>309</v>
      </c>
      <c r="B16" s="15" t="s">
        <v>242</v>
      </c>
      <c r="C16" s="18">
        <v>5332.5</v>
      </c>
      <c r="D16" s="2"/>
      <c r="E16" s="18">
        <v>360.8</v>
      </c>
      <c r="F16" s="2"/>
      <c r="G16" s="3">
        <f t="shared" si="0"/>
        <v>6.766057196436943</v>
      </c>
      <c r="K16" s="73"/>
      <c r="L16" s="69"/>
      <c r="M16" s="74"/>
      <c r="N16" s="75"/>
      <c r="O16" s="72"/>
      <c r="P16" s="75"/>
      <c r="Q16" s="72"/>
      <c r="R16" s="62"/>
    </row>
    <row r="17" spans="1:18" ht="15.75">
      <c r="A17" s="17">
        <v>310</v>
      </c>
      <c r="B17" s="15" t="s">
        <v>209</v>
      </c>
      <c r="C17" s="18">
        <v>2058</v>
      </c>
      <c r="D17" s="2"/>
      <c r="E17" s="18">
        <v>41</v>
      </c>
      <c r="F17" s="2"/>
      <c r="G17" s="3">
        <f t="shared" si="0"/>
        <v>1.9922254616132167</v>
      </c>
      <c r="K17" s="77"/>
      <c r="L17" s="78"/>
      <c r="M17" s="79"/>
      <c r="N17" s="80"/>
      <c r="O17" s="80"/>
      <c r="P17" s="80"/>
      <c r="Q17" s="72"/>
      <c r="R17" s="62"/>
    </row>
    <row r="18" spans="1:18" ht="31.5">
      <c r="A18" s="17">
        <v>314</v>
      </c>
      <c r="B18" s="15" t="s">
        <v>251</v>
      </c>
      <c r="C18" s="22">
        <v>1398.5</v>
      </c>
      <c r="D18" s="2"/>
      <c r="E18" s="18">
        <v>85.8</v>
      </c>
      <c r="F18" s="2"/>
      <c r="G18" s="3">
        <f t="shared" si="0"/>
        <v>6.135144797997855</v>
      </c>
      <c r="K18" s="73"/>
      <c r="L18" s="69"/>
      <c r="M18" s="81"/>
      <c r="N18" s="75"/>
      <c r="O18" s="75"/>
      <c r="P18" s="75"/>
      <c r="Q18" s="72"/>
      <c r="R18" s="62"/>
    </row>
    <row r="19" spans="1:18" ht="15.75">
      <c r="A19" s="23">
        <v>400</v>
      </c>
      <c r="B19" s="10" t="s">
        <v>210</v>
      </c>
      <c r="C19" s="24">
        <f>SUM(C20:C25)</f>
        <v>36508.600000000006</v>
      </c>
      <c r="D19" s="12"/>
      <c r="E19" s="11">
        <f>SUM(E20:E25)</f>
        <v>3484.6000000000004</v>
      </c>
      <c r="F19" s="12"/>
      <c r="G19" s="3">
        <f t="shared" si="0"/>
        <v>9.54460045030486</v>
      </c>
      <c r="K19" s="73"/>
      <c r="L19" s="69"/>
      <c r="M19" s="81"/>
      <c r="N19" s="75"/>
      <c r="O19" s="75"/>
      <c r="P19" s="75"/>
      <c r="Q19" s="72"/>
      <c r="R19" s="62"/>
    </row>
    <row r="20" spans="1:18" ht="15.75">
      <c r="A20" s="17">
        <v>405</v>
      </c>
      <c r="B20" s="15" t="s">
        <v>211</v>
      </c>
      <c r="C20" s="18">
        <v>50</v>
      </c>
      <c r="D20" s="2"/>
      <c r="E20" s="18">
        <v>0</v>
      </c>
      <c r="F20" s="2"/>
      <c r="G20" s="3">
        <f t="shared" si="0"/>
        <v>0</v>
      </c>
      <c r="K20" s="73"/>
      <c r="L20" s="69"/>
      <c r="M20" s="81"/>
      <c r="N20" s="75"/>
      <c r="O20" s="75"/>
      <c r="P20" s="75"/>
      <c r="Q20" s="72"/>
      <c r="R20" s="62"/>
    </row>
    <row r="21" spans="1:18" ht="15.75">
      <c r="A21" s="17">
        <v>406</v>
      </c>
      <c r="B21" s="15" t="s">
        <v>212</v>
      </c>
      <c r="C21" s="18">
        <v>1389</v>
      </c>
      <c r="D21" s="2"/>
      <c r="E21" s="18">
        <v>0</v>
      </c>
      <c r="F21" s="2"/>
      <c r="G21" s="3">
        <f t="shared" si="0"/>
        <v>0</v>
      </c>
      <c r="K21" s="73"/>
      <c r="L21" s="69"/>
      <c r="M21" s="81"/>
      <c r="N21" s="75"/>
      <c r="O21" s="75"/>
      <c r="P21" s="75"/>
      <c r="Q21" s="72"/>
      <c r="R21" s="62"/>
    </row>
    <row r="22" spans="1:18" ht="15.75">
      <c r="A22" s="17">
        <v>408</v>
      </c>
      <c r="B22" s="25" t="s">
        <v>213</v>
      </c>
      <c r="C22" s="18">
        <v>138.9</v>
      </c>
      <c r="D22" s="2"/>
      <c r="E22" s="18">
        <v>0</v>
      </c>
      <c r="F22" s="2"/>
      <c r="G22" s="3">
        <f t="shared" si="0"/>
        <v>0</v>
      </c>
      <c r="K22" s="82"/>
      <c r="L22" s="64"/>
      <c r="M22" s="83"/>
      <c r="N22" s="66"/>
      <c r="O22" s="65"/>
      <c r="P22" s="66"/>
      <c r="Q22" s="72"/>
      <c r="R22" s="62"/>
    </row>
    <row r="23" spans="1:18" ht="15.75">
      <c r="A23" s="17">
        <v>409</v>
      </c>
      <c r="B23" s="26" t="s">
        <v>214</v>
      </c>
      <c r="C23" s="18">
        <v>21884.9</v>
      </c>
      <c r="D23" s="2"/>
      <c r="E23" s="18">
        <v>3400.3</v>
      </c>
      <c r="F23" s="2"/>
      <c r="G23" s="3">
        <f t="shared" si="0"/>
        <v>15.537196880040577</v>
      </c>
      <c r="K23" s="73"/>
      <c r="L23" s="69"/>
      <c r="M23" s="81"/>
      <c r="N23" s="75"/>
      <c r="O23" s="75"/>
      <c r="P23" s="75"/>
      <c r="Q23" s="72"/>
      <c r="R23" s="62"/>
    </row>
    <row r="24" spans="1:18" ht="15.75">
      <c r="A24" s="17">
        <v>410</v>
      </c>
      <c r="B24" s="26" t="s">
        <v>215</v>
      </c>
      <c r="C24" s="22">
        <v>253.7</v>
      </c>
      <c r="D24" s="2"/>
      <c r="E24" s="18">
        <v>25</v>
      </c>
      <c r="F24" s="2"/>
      <c r="G24" s="3">
        <f t="shared" si="0"/>
        <v>9.854158454867955</v>
      </c>
      <c r="K24" s="73"/>
      <c r="L24" s="69"/>
      <c r="M24" s="81"/>
      <c r="N24" s="75"/>
      <c r="O24" s="75"/>
      <c r="P24" s="75"/>
      <c r="Q24" s="72"/>
      <c r="R24" s="62"/>
    </row>
    <row r="25" spans="1:18" ht="15.75">
      <c r="A25" s="17">
        <v>412</v>
      </c>
      <c r="B25" s="25" t="s">
        <v>216</v>
      </c>
      <c r="C25" s="22">
        <v>12792.1</v>
      </c>
      <c r="D25" s="2"/>
      <c r="E25" s="18">
        <v>59.3</v>
      </c>
      <c r="F25" s="2"/>
      <c r="G25" s="3">
        <f t="shared" si="0"/>
        <v>0.46356735797875254</v>
      </c>
      <c r="K25" s="73"/>
      <c r="L25" s="84"/>
      <c r="M25" s="81"/>
      <c r="N25" s="75"/>
      <c r="O25" s="75"/>
      <c r="P25" s="75"/>
      <c r="Q25" s="72"/>
      <c r="R25" s="62"/>
    </row>
    <row r="26" spans="1:18" s="85" customFormat="1" ht="15.75">
      <c r="A26" s="9">
        <v>500</v>
      </c>
      <c r="B26" s="10" t="s">
        <v>217</v>
      </c>
      <c r="C26" s="11">
        <f>SUM(C27:C30)</f>
        <v>176153.2</v>
      </c>
      <c r="D26" s="12"/>
      <c r="E26" s="11">
        <f>SUM(E27:E30)</f>
        <v>11981.3</v>
      </c>
      <c r="F26" s="12"/>
      <c r="G26" s="3">
        <f t="shared" si="0"/>
        <v>6.801636302945389</v>
      </c>
      <c r="K26" s="73"/>
      <c r="L26" s="86"/>
      <c r="M26" s="81"/>
      <c r="N26" s="75"/>
      <c r="O26" s="72"/>
      <c r="P26" s="75"/>
      <c r="Q26" s="72"/>
      <c r="R26" s="87"/>
    </row>
    <row r="27" spans="1:18" ht="15.75">
      <c r="A27" s="17">
        <v>501</v>
      </c>
      <c r="B27" s="25" t="s">
        <v>218</v>
      </c>
      <c r="C27" s="18">
        <v>53983.7</v>
      </c>
      <c r="D27" s="2"/>
      <c r="E27" s="18">
        <v>0</v>
      </c>
      <c r="F27" s="2"/>
      <c r="G27" s="3">
        <f t="shared" si="0"/>
        <v>0</v>
      </c>
      <c r="K27" s="73"/>
      <c r="L27" s="86"/>
      <c r="M27" s="81"/>
      <c r="N27" s="75"/>
      <c r="O27" s="75"/>
      <c r="P27" s="75"/>
      <c r="Q27" s="72"/>
      <c r="R27" s="62"/>
    </row>
    <row r="28" spans="1:18" ht="15.75">
      <c r="A28" s="17">
        <v>502</v>
      </c>
      <c r="B28" s="25" t="s">
        <v>219</v>
      </c>
      <c r="C28" s="18">
        <v>81570.2</v>
      </c>
      <c r="D28" s="2"/>
      <c r="E28" s="18">
        <v>5825</v>
      </c>
      <c r="F28" s="2"/>
      <c r="G28" s="3">
        <f t="shared" si="0"/>
        <v>7.141088289595955</v>
      </c>
      <c r="K28" s="73"/>
      <c r="L28" s="84"/>
      <c r="M28" s="81"/>
      <c r="N28" s="75"/>
      <c r="O28" s="72"/>
      <c r="P28" s="75"/>
      <c r="Q28" s="72"/>
      <c r="R28" s="62"/>
    </row>
    <row r="29" spans="1:18" ht="15.75">
      <c r="A29" s="17">
        <v>503</v>
      </c>
      <c r="B29" s="25" t="s">
        <v>220</v>
      </c>
      <c r="C29" s="22">
        <v>28171.1</v>
      </c>
      <c r="D29" s="2"/>
      <c r="E29" s="18">
        <v>4756.3</v>
      </c>
      <c r="F29" s="2"/>
      <c r="G29" s="3">
        <f t="shared" si="0"/>
        <v>16.883614768326407</v>
      </c>
      <c r="K29" s="63"/>
      <c r="L29" s="64"/>
      <c r="M29" s="65"/>
      <c r="N29" s="66"/>
      <c r="O29" s="67"/>
      <c r="P29" s="66"/>
      <c r="Q29" s="72"/>
      <c r="R29" s="62"/>
    </row>
    <row r="30" spans="1:18" ht="15.75">
      <c r="A30" s="17">
        <v>505</v>
      </c>
      <c r="B30" s="25" t="s">
        <v>221</v>
      </c>
      <c r="C30" s="18">
        <v>12428.2</v>
      </c>
      <c r="D30" s="2"/>
      <c r="E30" s="18">
        <v>1400</v>
      </c>
      <c r="F30" s="2"/>
      <c r="G30" s="3">
        <f t="shared" si="0"/>
        <v>11.26470446243221</v>
      </c>
      <c r="K30" s="73"/>
      <c r="L30" s="84"/>
      <c r="M30" s="74"/>
      <c r="N30" s="75"/>
      <c r="O30" s="75"/>
      <c r="P30" s="75"/>
      <c r="Q30" s="72"/>
      <c r="R30" s="62"/>
    </row>
    <row r="31" spans="1:18" s="85" customFormat="1" ht="15.75">
      <c r="A31" s="9">
        <v>600</v>
      </c>
      <c r="B31" s="10" t="s">
        <v>222</v>
      </c>
      <c r="C31" s="11">
        <f>SUM(C32:C34)</f>
        <v>916.5</v>
      </c>
      <c r="D31" s="11">
        <f>SUM(D34)</f>
        <v>0</v>
      </c>
      <c r="E31" s="11">
        <f>SUM(E32:E34)</f>
        <v>60</v>
      </c>
      <c r="F31" s="12"/>
      <c r="G31" s="3">
        <f t="shared" si="0"/>
        <v>6.546644844517186</v>
      </c>
      <c r="K31" s="73"/>
      <c r="L31" s="84"/>
      <c r="M31" s="74"/>
      <c r="N31" s="75"/>
      <c r="O31" s="72"/>
      <c r="P31" s="75"/>
      <c r="Q31" s="72"/>
      <c r="R31" s="87"/>
    </row>
    <row r="32" spans="1:18" s="85" customFormat="1" ht="15.75">
      <c r="A32" s="27">
        <v>602</v>
      </c>
      <c r="B32" s="25" t="s">
        <v>252</v>
      </c>
      <c r="C32" s="18">
        <v>212.4</v>
      </c>
      <c r="D32" s="2"/>
      <c r="E32" s="18">
        <v>0</v>
      </c>
      <c r="F32" s="2"/>
      <c r="G32" s="3">
        <f>E32/C32*100</f>
        <v>0</v>
      </c>
      <c r="K32" s="73"/>
      <c r="L32" s="84"/>
      <c r="M32" s="74"/>
      <c r="N32" s="75"/>
      <c r="O32" s="72"/>
      <c r="P32" s="75"/>
      <c r="Q32" s="72"/>
      <c r="R32" s="87"/>
    </row>
    <row r="33" spans="1:18" s="85" customFormat="1" ht="31.5">
      <c r="A33" s="27">
        <v>603</v>
      </c>
      <c r="B33" s="25" t="s">
        <v>223</v>
      </c>
      <c r="C33" s="18">
        <v>372.5</v>
      </c>
      <c r="D33" s="2"/>
      <c r="E33" s="18">
        <v>0</v>
      </c>
      <c r="F33" s="2"/>
      <c r="G33" s="3">
        <f>E33/C33*100</f>
        <v>0</v>
      </c>
      <c r="K33" s="73"/>
      <c r="L33" s="84"/>
      <c r="M33" s="74"/>
      <c r="N33" s="75"/>
      <c r="O33" s="72"/>
      <c r="P33" s="75"/>
      <c r="Q33" s="72"/>
      <c r="R33" s="87"/>
    </row>
    <row r="34" spans="1:18" s="85" customFormat="1" ht="15.75">
      <c r="A34" s="27">
        <v>605</v>
      </c>
      <c r="B34" s="25" t="s">
        <v>253</v>
      </c>
      <c r="C34" s="18">
        <v>331.6</v>
      </c>
      <c r="D34" s="2"/>
      <c r="E34" s="18">
        <v>60</v>
      </c>
      <c r="F34" s="2"/>
      <c r="G34" s="3">
        <f t="shared" si="0"/>
        <v>18.0940892641737</v>
      </c>
      <c r="K34" s="73"/>
      <c r="L34" s="84"/>
      <c r="M34" s="81"/>
      <c r="N34" s="75"/>
      <c r="O34" s="75"/>
      <c r="P34" s="75"/>
      <c r="Q34" s="72"/>
      <c r="R34" s="87"/>
    </row>
    <row r="35" spans="1:18" s="85" customFormat="1" ht="15.75">
      <c r="A35" s="9">
        <v>700</v>
      </c>
      <c r="B35" s="10" t="s">
        <v>224</v>
      </c>
      <c r="C35" s="24">
        <f>SUM(C36:C39)</f>
        <v>737997.9</v>
      </c>
      <c r="D35" s="12"/>
      <c r="E35" s="11">
        <f>SUM(E36:E39)</f>
        <v>102113.6</v>
      </c>
      <c r="F35" s="12"/>
      <c r="G35" s="3">
        <f t="shared" si="0"/>
        <v>13.836570537666843</v>
      </c>
      <c r="K35" s="73"/>
      <c r="L35" s="84"/>
      <c r="M35" s="74"/>
      <c r="N35" s="75"/>
      <c r="O35" s="72"/>
      <c r="P35" s="75"/>
      <c r="Q35" s="72"/>
      <c r="R35" s="87"/>
    </row>
    <row r="36" spans="1:18" s="85" customFormat="1" ht="15.75">
      <c r="A36" s="28">
        <v>701</v>
      </c>
      <c r="B36" s="25" t="s">
        <v>225</v>
      </c>
      <c r="C36" s="22">
        <v>272368.7</v>
      </c>
      <c r="D36" s="2"/>
      <c r="E36" s="18">
        <v>36264.2</v>
      </c>
      <c r="F36" s="2"/>
      <c r="G36" s="3">
        <f t="shared" si="0"/>
        <v>13.314378634549417</v>
      </c>
      <c r="K36" s="63"/>
      <c r="L36" s="64"/>
      <c r="M36" s="65"/>
      <c r="N36" s="65"/>
      <c r="O36" s="65"/>
      <c r="P36" s="66"/>
      <c r="Q36" s="72"/>
      <c r="R36" s="87"/>
    </row>
    <row r="37" spans="1:18" s="85" customFormat="1" ht="15.75">
      <c r="A37" s="28">
        <v>702</v>
      </c>
      <c r="B37" s="25" t="s">
        <v>226</v>
      </c>
      <c r="C37" s="22">
        <v>423768.8</v>
      </c>
      <c r="D37" s="2"/>
      <c r="E37" s="22">
        <v>62950.9</v>
      </c>
      <c r="F37" s="2"/>
      <c r="G37" s="3">
        <f t="shared" si="0"/>
        <v>14.855010562363253</v>
      </c>
      <c r="K37" s="88"/>
      <c r="L37" s="84"/>
      <c r="M37" s="74"/>
      <c r="N37" s="75"/>
      <c r="O37" s="72"/>
      <c r="P37" s="75"/>
      <c r="Q37" s="72"/>
      <c r="R37" s="87"/>
    </row>
    <row r="38" spans="1:18" s="85" customFormat="1" ht="15.75">
      <c r="A38" s="28">
        <v>707</v>
      </c>
      <c r="B38" s="25" t="s">
        <v>227</v>
      </c>
      <c r="C38" s="22">
        <v>18164.9</v>
      </c>
      <c r="D38" s="2"/>
      <c r="E38" s="18">
        <v>273.7</v>
      </c>
      <c r="F38" s="2"/>
      <c r="G38" s="3">
        <f t="shared" si="0"/>
        <v>1.5067520327664892</v>
      </c>
      <c r="K38" s="63"/>
      <c r="L38" s="64"/>
      <c r="M38" s="83"/>
      <c r="N38" s="66"/>
      <c r="O38" s="66"/>
      <c r="P38" s="66"/>
      <c r="Q38" s="72"/>
      <c r="R38" s="87"/>
    </row>
    <row r="39" spans="1:18" s="85" customFormat="1" ht="15.75">
      <c r="A39" s="28">
        <v>709</v>
      </c>
      <c r="B39" s="25" t="s">
        <v>228</v>
      </c>
      <c r="C39" s="22">
        <v>23695.5</v>
      </c>
      <c r="D39" s="2"/>
      <c r="E39" s="18">
        <v>2624.8</v>
      </c>
      <c r="F39" s="2"/>
      <c r="G39" s="3">
        <f t="shared" si="0"/>
        <v>11.07720875271676</v>
      </c>
      <c r="K39" s="89"/>
      <c r="L39" s="84"/>
      <c r="M39" s="81"/>
      <c r="N39" s="75"/>
      <c r="O39" s="72"/>
      <c r="P39" s="75"/>
      <c r="Q39" s="72"/>
      <c r="R39" s="87"/>
    </row>
    <row r="40" spans="1:18" s="85" customFormat="1" ht="15.75">
      <c r="A40" s="23">
        <v>800</v>
      </c>
      <c r="B40" s="10" t="s">
        <v>1</v>
      </c>
      <c r="C40" s="11">
        <f>SUM(C41:C42)</f>
        <v>62795.7</v>
      </c>
      <c r="D40" s="12"/>
      <c r="E40" s="24">
        <f>SUM(E41:E42)</f>
        <v>7693.8</v>
      </c>
      <c r="F40" s="12"/>
      <c r="G40" s="3">
        <f t="shared" si="0"/>
        <v>12.252112803902179</v>
      </c>
      <c r="K40" s="89"/>
      <c r="L40" s="84"/>
      <c r="M40" s="81"/>
      <c r="N40" s="75"/>
      <c r="O40" s="75"/>
      <c r="P40" s="75"/>
      <c r="Q40" s="72"/>
      <c r="R40" s="87"/>
    </row>
    <row r="41" spans="1:18" s="85" customFormat="1" ht="15.75">
      <c r="A41" s="28">
        <v>801</v>
      </c>
      <c r="B41" s="25" t="s">
        <v>229</v>
      </c>
      <c r="C41" s="22">
        <v>51493.6</v>
      </c>
      <c r="D41" s="2"/>
      <c r="E41" s="22">
        <v>6475.6</v>
      </c>
      <c r="F41" s="2"/>
      <c r="G41" s="3">
        <f t="shared" si="0"/>
        <v>12.57554336849628</v>
      </c>
      <c r="K41" s="89"/>
      <c r="L41" s="84"/>
      <c r="M41" s="81"/>
      <c r="N41" s="75"/>
      <c r="O41" s="75"/>
      <c r="P41" s="75"/>
      <c r="Q41" s="72"/>
      <c r="R41" s="87"/>
    </row>
    <row r="42" spans="1:18" s="85" customFormat="1" ht="15.75">
      <c r="A42" s="28">
        <v>804</v>
      </c>
      <c r="B42" s="25" t="s">
        <v>246</v>
      </c>
      <c r="C42" s="18">
        <v>11302.1</v>
      </c>
      <c r="D42" s="2"/>
      <c r="E42" s="22">
        <v>1218.2</v>
      </c>
      <c r="F42" s="2"/>
      <c r="G42" s="3">
        <f t="shared" si="0"/>
        <v>10.778527884198512</v>
      </c>
      <c r="K42" s="89"/>
      <c r="L42" s="84"/>
      <c r="M42" s="81"/>
      <c r="N42" s="75"/>
      <c r="O42" s="72"/>
      <c r="P42" s="75"/>
      <c r="Q42" s="72"/>
      <c r="R42" s="87"/>
    </row>
    <row r="43" spans="1:18" s="85" customFormat="1" ht="15.75">
      <c r="A43" s="29">
        <v>900</v>
      </c>
      <c r="B43" s="10" t="s">
        <v>2</v>
      </c>
      <c r="C43" s="24">
        <f>SUM(C44:C44)</f>
        <v>624.4</v>
      </c>
      <c r="D43" s="12"/>
      <c r="E43" s="11">
        <f>SUM(E44:E44)</f>
        <v>0</v>
      </c>
      <c r="F43" s="12"/>
      <c r="G43" s="3">
        <f t="shared" si="0"/>
        <v>0</v>
      </c>
      <c r="K43" s="82"/>
      <c r="L43" s="64"/>
      <c r="M43" s="83"/>
      <c r="N43" s="66"/>
      <c r="O43" s="66"/>
      <c r="P43" s="66"/>
      <c r="Q43" s="72"/>
      <c r="R43" s="87"/>
    </row>
    <row r="44" spans="1:18" s="85" customFormat="1" ht="15.75">
      <c r="A44" s="28">
        <v>909</v>
      </c>
      <c r="B44" s="25" t="s">
        <v>230</v>
      </c>
      <c r="C44" s="22">
        <v>624.4</v>
      </c>
      <c r="D44" s="2"/>
      <c r="E44" s="18">
        <v>0</v>
      </c>
      <c r="F44" s="2"/>
      <c r="G44" s="3">
        <f t="shared" si="0"/>
        <v>0</v>
      </c>
      <c r="K44" s="89"/>
      <c r="L44" s="84"/>
      <c r="M44" s="81"/>
      <c r="N44" s="75"/>
      <c r="O44" s="75"/>
      <c r="P44" s="75"/>
      <c r="Q44" s="72"/>
      <c r="R44" s="87"/>
    </row>
    <row r="45" spans="1:18" s="85" customFormat="1" ht="15.75">
      <c r="A45" s="30">
        <v>1000</v>
      </c>
      <c r="B45" s="10" t="s">
        <v>231</v>
      </c>
      <c r="C45" s="24">
        <f>SUM(C46:C49)</f>
        <v>112336.9</v>
      </c>
      <c r="D45" s="12"/>
      <c r="E45" s="11">
        <f>SUM(E46:E49)</f>
        <v>17989.7</v>
      </c>
      <c r="F45" s="12"/>
      <c r="G45" s="3">
        <f t="shared" si="0"/>
        <v>16.014061274612352</v>
      </c>
      <c r="K45" s="89"/>
      <c r="L45" s="84"/>
      <c r="M45" s="81"/>
      <c r="N45" s="75"/>
      <c r="O45" s="75"/>
      <c r="P45" s="75"/>
      <c r="Q45" s="72"/>
      <c r="R45" s="87"/>
    </row>
    <row r="46" spans="1:18" s="85" customFormat="1" ht="15.75">
      <c r="A46" s="31">
        <v>1001</v>
      </c>
      <c r="B46" s="25" t="s">
        <v>232</v>
      </c>
      <c r="C46" s="22">
        <v>6929.4</v>
      </c>
      <c r="D46" s="2"/>
      <c r="E46" s="18">
        <v>535</v>
      </c>
      <c r="F46" s="2"/>
      <c r="G46" s="3">
        <f t="shared" si="0"/>
        <v>7.72072618119895</v>
      </c>
      <c r="K46" s="90"/>
      <c r="L46" s="64"/>
      <c r="M46" s="83"/>
      <c r="N46" s="66"/>
      <c r="O46" s="67"/>
      <c r="P46" s="66"/>
      <c r="Q46" s="72"/>
      <c r="R46" s="87"/>
    </row>
    <row r="47" spans="1:18" s="85" customFormat="1" ht="15.75">
      <c r="A47" s="31">
        <v>1002</v>
      </c>
      <c r="B47" s="25" t="s">
        <v>233</v>
      </c>
      <c r="C47" s="22">
        <v>2089.3</v>
      </c>
      <c r="D47" s="2"/>
      <c r="E47" s="18">
        <v>200</v>
      </c>
      <c r="F47" s="2"/>
      <c r="G47" s="3">
        <f t="shared" si="0"/>
        <v>9.572584119082945</v>
      </c>
      <c r="K47" s="89"/>
      <c r="L47" s="84"/>
      <c r="M47" s="81"/>
      <c r="N47" s="75"/>
      <c r="O47" s="75"/>
      <c r="P47" s="75"/>
      <c r="Q47" s="72"/>
      <c r="R47" s="87"/>
    </row>
    <row r="48" spans="1:18" s="6" customFormat="1" ht="15.75">
      <c r="A48" s="31">
        <v>1003</v>
      </c>
      <c r="B48" s="25" t="s">
        <v>243</v>
      </c>
      <c r="C48" s="22">
        <v>94696.5</v>
      </c>
      <c r="D48" s="2"/>
      <c r="E48" s="18">
        <v>16435.7</v>
      </c>
      <c r="F48" s="2"/>
      <c r="G48" s="3">
        <f t="shared" si="0"/>
        <v>17.356185286679025</v>
      </c>
      <c r="K48" s="91"/>
      <c r="L48" s="64"/>
      <c r="M48" s="83"/>
      <c r="N48" s="66"/>
      <c r="O48" s="67"/>
      <c r="P48" s="66"/>
      <c r="Q48" s="72"/>
      <c r="R48" s="92"/>
    </row>
    <row r="49" spans="1:18" s="85" customFormat="1" ht="15.75">
      <c r="A49" s="31">
        <v>1006</v>
      </c>
      <c r="B49" s="25" t="s">
        <v>234</v>
      </c>
      <c r="C49" s="18">
        <v>8621.7</v>
      </c>
      <c r="D49" s="2"/>
      <c r="E49" s="22">
        <v>819</v>
      </c>
      <c r="F49" s="2"/>
      <c r="G49" s="3">
        <f t="shared" si="0"/>
        <v>9.499286683600682</v>
      </c>
      <c r="K49" s="93"/>
      <c r="L49" s="84"/>
      <c r="M49" s="81"/>
      <c r="N49" s="75"/>
      <c r="O49" s="72"/>
      <c r="P49" s="75"/>
      <c r="Q49" s="72"/>
      <c r="R49" s="87"/>
    </row>
    <row r="50" spans="1:18" s="85" customFormat="1" ht="15.75">
      <c r="A50" s="30">
        <v>1100</v>
      </c>
      <c r="B50" s="10" t="s">
        <v>235</v>
      </c>
      <c r="C50" s="24">
        <f>SUM(C51:C51)</f>
        <v>16774.7</v>
      </c>
      <c r="D50" s="12"/>
      <c r="E50" s="24">
        <f>SUM(E51:E51)</f>
        <v>1717</v>
      </c>
      <c r="F50" s="12"/>
      <c r="G50" s="3">
        <f t="shared" si="0"/>
        <v>10.235652500491812</v>
      </c>
      <c r="K50" s="93"/>
      <c r="L50" s="84"/>
      <c r="M50" s="81"/>
      <c r="N50" s="75"/>
      <c r="O50" s="75"/>
      <c r="P50" s="75"/>
      <c r="Q50" s="72"/>
      <c r="R50" s="87"/>
    </row>
    <row r="51" spans="1:18" s="85" customFormat="1" ht="15.75">
      <c r="A51" s="31">
        <v>1101</v>
      </c>
      <c r="B51" s="25" t="s">
        <v>236</v>
      </c>
      <c r="C51" s="18">
        <v>16774.7</v>
      </c>
      <c r="D51" s="2"/>
      <c r="E51" s="18">
        <v>1717</v>
      </c>
      <c r="F51" s="2"/>
      <c r="G51" s="3">
        <f t="shared" si="0"/>
        <v>10.235652500491812</v>
      </c>
      <c r="K51" s="93"/>
      <c r="L51" s="84"/>
      <c r="M51" s="81"/>
      <c r="N51" s="75"/>
      <c r="O51" s="72"/>
      <c r="P51" s="75"/>
      <c r="Q51" s="72"/>
      <c r="R51" s="87"/>
    </row>
    <row r="52" spans="1:18" s="85" customFormat="1" ht="15.75">
      <c r="A52" s="30">
        <v>1200</v>
      </c>
      <c r="B52" s="10" t="s">
        <v>245</v>
      </c>
      <c r="C52" s="11">
        <f>SUM(C53+C54)</f>
        <v>3473</v>
      </c>
      <c r="D52" s="13"/>
      <c r="E52" s="11">
        <f>SUM(E53+E54)</f>
        <v>395</v>
      </c>
      <c r="F52" s="12"/>
      <c r="G52" s="3">
        <f t="shared" si="0"/>
        <v>11.373452346674345</v>
      </c>
      <c r="K52" s="93"/>
      <c r="L52" s="84"/>
      <c r="M52" s="81"/>
      <c r="N52" s="75"/>
      <c r="O52" s="75"/>
      <c r="P52" s="75"/>
      <c r="Q52" s="72"/>
      <c r="R52" s="87"/>
    </row>
    <row r="53" spans="1:18" s="85" customFormat="1" ht="15.75">
      <c r="A53" s="31">
        <v>1201</v>
      </c>
      <c r="B53" s="25" t="s">
        <v>244</v>
      </c>
      <c r="C53" s="18">
        <v>1951</v>
      </c>
      <c r="D53" s="2"/>
      <c r="E53" s="18">
        <v>340</v>
      </c>
      <c r="F53" s="2"/>
      <c r="G53" s="3">
        <f t="shared" si="0"/>
        <v>17.42696053305997</v>
      </c>
      <c r="K53" s="91"/>
      <c r="L53" s="64"/>
      <c r="M53" s="83"/>
      <c r="N53" s="66"/>
      <c r="O53" s="66"/>
      <c r="P53" s="66"/>
      <c r="Q53" s="72"/>
      <c r="R53" s="87"/>
    </row>
    <row r="54" spans="1:18" s="85" customFormat="1" ht="15.75">
      <c r="A54" s="31">
        <v>1202</v>
      </c>
      <c r="B54" s="25" t="s">
        <v>237</v>
      </c>
      <c r="C54" s="18">
        <v>1522</v>
      </c>
      <c r="D54" s="2"/>
      <c r="E54" s="18">
        <v>55</v>
      </c>
      <c r="F54" s="2"/>
      <c r="G54" s="3">
        <f t="shared" si="0"/>
        <v>3.613666228646518</v>
      </c>
      <c r="K54" s="93"/>
      <c r="L54" s="84"/>
      <c r="M54" s="81"/>
      <c r="N54" s="75"/>
      <c r="O54" s="72"/>
      <c r="P54" s="75"/>
      <c r="Q54" s="72"/>
      <c r="R54" s="87"/>
    </row>
    <row r="55" spans="1:18" s="85" customFormat="1" ht="15.75">
      <c r="A55" s="30">
        <v>1300</v>
      </c>
      <c r="B55" s="10" t="s">
        <v>238</v>
      </c>
      <c r="C55" s="24">
        <f>SUM(C56)</f>
        <v>497.2</v>
      </c>
      <c r="D55" s="12"/>
      <c r="E55" s="11">
        <f>SUM(E56)</f>
        <v>1.6</v>
      </c>
      <c r="F55" s="12"/>
      <c r="G55" s="3">
        <f t="shared" si="0"/>
        <v>0.32180209171359614</v>
      </c>
      <c r="K55" s="91"/>
      <c r="L55" s="64"/>
      <c r="M55" s="83"/>
      <c r="N55" s="66"/>
      <c r="O55" s="66"/>
      <c r="P55" s="66"/>
      <c r="Q55" s="72"/>
      <c r="R55" s="87"/>
    </row>
    <row r="56" spans="1:18" s="85" customFormat="1" ht="31.5">
      <c r="A56" s="31">
        <v>1301</v>
      </c>
      <c r="B56" s="25" t="s">
        <v>239</v>
      </c>
      <c r="C56" s="22">
        <v>497.2</v>
      </c>
      <c r="D56" s="2"/>
      <c r="E56" s="18">
        <v>1.6</v>
      </c>
      <c r="F56" s="12"/>
      <c r="G56" s="3">
        <f t="shared" si="0"/>
        <v>0.32180209171359614</v>
      </c>
      <c r="K56" s="93"/>
      <c r="L56" s="84"/>
      <c r="M56" s="81"/>
      <c r="N56" s="75"/>
      <c r="O56" s="72"/>
      <c r="P56" s="75"/>
      <c r="Q56" s="72"/>
      <c r="R56" s="87"/>
    </row>
    <row r="57" spans="1:18" ht="15.75">
      <c r="A57" s="22"/>
      <c r="B57" s="94" t="s">
        <v>240</v>
      </c>
      <c r="C57" s="11">
        <f>SUM(C5+C14+C19+C26+C31+C35+C40+C43+C45+C50+C52+C55)</f>
        <v>1233551.1999999997</v>
      </c>
      <c r="D57" s="11">
        <f>SUM(D5+D14+D19+D26+D31+D35+D40+D43+D45+D50+D52+D55)</f>
        <v>0</v>
      </c>
      <c r="E57" s="11">
        <f>SUM(E5+E14+E19+E26+E31+E35+E40+E43+E45+E50+E52+E55)</f>
        <v>153697.00000000003</v>
      </c>
      <c r="F57" s="24"/>
      <c r="G57" s="3">
        <f t="shared" si="0"/>
        <v>12.45971792658465</v>
      </c>
      <c r="K57" s="93"/>
      <c r="L57" s="84"/>
      <c r="M57" s="74"/>
      <c r="N57" s="75"/>
      <c r="O57" s="72"/>
      <c r="P57" s="75"/>
      <c r="Q57" s="72"/>
      <c r="R57" s="62"/>
    </row>
    <row r="58" spans="1:18" ht="15.75">
      <c r="A58" s="1"/>
      <c r="B58" s="1"/>
      <c r="C58" s="1"/>
      <c r="D58" s="1"/>
      <c r="E58" s="95"/>
      <c r="F58" s="1"/>
      <c r="G58" s="1"/>
      <c r="K58" s="91"/>
      <c r="L58" s="64"/>
      <c r="M58" s="83"/>
      <c r="N58" s="66"/>
      <c r="O58" s="66"/>
      <c r="P58" s="66"/>
      <c r="Q58" s="72"/>
      <c r="R58" s="62"/>
    </row>
    <row r="59" spans="1:18" ht="15.75">
      <c r="A59" s="1"/>
      <c r="B59" s="1"/>
      <c r="C59" s="1"/>
      <c r="D59" s="1"/>
      <c r="E59" s="95"/>
      <c r="F59" s="1"/>
      <c r="G59" s="1"/>
      <c r="K59" s="93"/>
      <c r="L59" s="84"/>
      <c r="M59" s="81"/>
      <c r="N59" s="75"/>
      <c r="O59" s="75"/>
      <c r="P59" s="66"/>
      <c r="Q59" s="72"/>
      <c r="R59" s="62"/>
    </row>
    <row r="60" spans="1:18" ht="15.75">
      <c r="A60" s="149" t="s">
        <v>334</v>
      </c>
      <c r="B60" s="149"/>
      <c r="C60" s="149"/>
      <c r="D60" s="149"/>
      <c r="E60" s="149"/>
      <c r="F60" s="149"/>
      <c r="G60" s="149"/>
      <c r="K60" s="81"/>
      <c r="L60" s="96"/>
      <c r="M60" s="65"/>
      <c r="N60" s="65"/>
      <c r="O60" s="65"/>
      <c r="P60" s="83"/>
      <c r="Q60" s="72"/>
      <c r="R60" s="62"/>
    </row>
    <row r="61" spans="11:18" ht="12.75">
      <c r="K61" s="98"/>
      <c r="L61" s="98"/>
      <c r="M61" s="98"/>
      <c r="N61" s="98"/>
      <c r="O61" s="98"/>
      <c r="P61" s="98"/>
      <c r="Q61" s="98"/>
      <c r="R61" s="62"/>
    </row>
    <row r="62" spans="1:18" ht="15" customHeight="1">
      <c r="A62" s="146" t="s">
        <v>296</v>
      </c>
      <c r="B62" s="146"/>
      <c r="C62" s="146"/>
      <c r="D62" s="146"/>
      <c r="E62" s="146"/>
      <c r="F62" s="146"/>
      <c r="G62" s="146"/>
      <c r="K62" s="98"/>
      <c r="L62" s="98"/>
      <c r="M62" s="98"/>
      <c r="N62" s="98"/>
      <c r="O62" s="98"/>
      <c r="P62" s="98"/>
      <c r="Q62" s="98"/>
      <c r="R62" s="62"/>
    </row>
    <row r="63" spans="1:18" ht="15.75">
      <c r="A63" s="146"/>
      <c r="B63" s="146"/>
      <c r="C63" s="146"/>
      <c r="D63" s="146"/>
      <c r="E63" s="146"/>
      <c r="F63" s="146"/>
      <c r="G63" s="146"/>
      <c r="K63" s="99"/>
      <c r="L63" s="99"/>
      <c r="M63" s="99"/>
      <c r="N63" s="99"/>
      <c r="O63" s="99"/>
      <c r="P63" s="99"/>
      <c r="Q63" s="99"/>
      <c r="R63" s="62"/>
    </row>
    <row r="64" spans="1:18" ht="12.75" customHeight="1">
      <c r="A64" s="146"/>
      <c r="B64" s="146"/>
      <c r="C64" s="146"/>
      <c r="D64" s="146"/>
      <c r="E64" s="146"/>
      <c r="F64" s="146"/>
      <c r="G64" s="146"/>
      <c r="K64" s="62"/>
      <c r="L64" s="62"/>
      <c r="M64" s="62"/>
      <c r="N64" s="62"/>
      <c r="O64" s="62"/>
      <c r="P64" s="62"/>
      <c r="Q64" s="62"/>
      <c r="R64" s="62"/>
    </row>
    <row r="65" spans="1:18" ht="18.75" customHeight="1">
      <c r="A65" s="146"/>
      <c r="B65" s="146"/>
      <c r="C65" s="146"/>
      <c r="D65" s="146"/>
      <c r="E65" s="146"/>
      <c r="F65" s="146"/>
      <c r="G65" s="146"/>
      <c r="K65" s="100"/>
      <c r="L65" s="100"/>
      <c r="M65" s="100"/>
      <c r="N65" s="100"/>
      <c r="O65" s="100"/>
      <c r="P65" s="100"/>
      <c r="Q65" s="100"/>
      <c r="R65" s="62"/>
    </row>
    <row r="66" spans="1:18" ht="12.75" customHeight="1" hidden="1">
      <c r="A66" s="146"/>
      <c r="B66" s="146"/>
      <c r="C66" s="146"/>
      <c r="D66" s="146"/>
      <c r="E66" s="146"/>
      <c r="F66" s="146"/>
      <c r="G66" s="146"/>
      <c r="K66" s="100"/>
      <c r="L66" s="100"/>
      <c r="M66" s="100"/>
      <c r="N66" s="100"/>
      <c r="O66" s="100"/>
      <c r="P66" s="100"/>
      <c r="Q66" s="100"/>
      <c r="R66" s="62"/>
    </row>
    <row r="67" spans="11:18" ht="12.75" customHeight="1">
      <c r="K67" s="100"/>
      <c r="L67" s="100"/>
      <c r="M67" s="100"/>
      <c r="N67" s="100"/>
      <c r="O67" s="100"/>
      <c r="P67" s="100"/>
      <c r="Q67" s="100"/>
      <c r="R67" s="62"/>
    </row>
    <row r="68" spans="11:18" ht="12.75" customHeight="1">
      <c r="K68" s="100"/>
      <c r="L68" s="100"/>
      <c r="M68" s="100"/>
      <c r="N68" s="100"/>
      <c r="O68" s="100"/>
      <c r="P68" s="100"/>
      <c r="Q68" s="100"/>
      <c r="R68" s="62"/>
    </row>
    <row r="69" spans="11:18" ht="12.75" customHeight="1">
      <c r="K69" s="100"/>
      <c r="L69" s="100"/>
      <c r="M69" s="100"/>
      <c r="N69" s="100"/>
      <c r="O69" s="100"/>
      <c r="P69" s="100"/>
      <c r="Q69" s="100"/>
      <c r="R69" s="62"/>
    </row>
    <row r="70" spans="11:18" ht="12.75">
      <c r="K70" s="62"/>
      <c r="L70" s="62"/>
      <c r="M70" s="62"/>
      <c r="N70" s="62"/>
      <c r="O70" s="62"/>
      <c r="P70" s="62"/>
      <c r="Q70" s="62"/>
      <c r="R70" s="62"/>
    </row>
  </sheetData>
  <sheetProtection/>
  <mergeCells count="5">
    <mergeCell ref="A62:G66"/>
    <mergeCell ref="A1:G1"/>
    <mergeCell ref="A2:G2"/>
    <mergeCell ref="E3:G3"/>
    <mergeCell ref="A60:G6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VedunovaAA</cp:lastModifiedBy>
  <cp:lastPrinted>2014-10-02T05:20:11Z</cp:lastPrinted>
  <dcterms:created xsi:type="dcterms:W3CDTF">1996-10-08T23:32:33Z</dcterms:created>
  <dcterms:modified xsi:type="dcterms:W3CDTF">2015-04-02T10:03:16Z</dcterms:modified>
  <cp:category/>
  <cp:version/>
  <cp:contentType/>
  <cp:contentStatus/>
</cp:coreProperties>
</file>