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3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</commentList>
</comments>
</file>

<file path=xl/sharedStrings.xml><?xml version="1.0" encoding="utf-8"?>
<sst xmlns="http://schemas.openxmlformats.org/spreadsheetml/2006/main" count="472" uniqueCount="203">
  <si>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</si>
  <si>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</si>
  <si>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</si>
  <si>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</si>
  <si>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</si>
  <si>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</si>
  <si>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</si>
  <si>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</si>
  <si>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</si>
  <si>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</si>
  <si>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</si>
  <si>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</si>
  <si>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</si>
  <si>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</si>
  <si>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</si>
  <si>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</si>
  <si>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</si>
  <si>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</si>
  <si>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</si>
  <si>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</si>
  <si>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</si>
  <si>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</si>
  <si>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</si>
  <si>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</si>
  <si>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</si>
  <si>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</si>
  <si>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</si>
  <si>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</si>
  <si>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</si>
  <si>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</si>
  <si>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</si>
  <si>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</si>
  <si>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</si>
  <si>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</si>
  <si>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</si>
  <si>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</si>
  <si>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</si>
  <si>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</si>
  <si>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</si>
  <si>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</si>
  <si>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</si>
  <si>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</si>
  <si>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</si>
  <si>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</si>
  <si>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</si>
  <si>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</si>
  <si>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</si>
  <si>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</si>
  <si>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</si>
  <si>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</si>
  <si>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</si>
  <si>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</si>
  <si>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</si>
  <si>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</si>
  <si>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</si>
  <si>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</si>
  <si>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</si>
  <si>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</si>
  <si>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</si>
  <si>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</si>
  <si>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</si>
  <si>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</si>
  <si>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</si>
  <si>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</si>
  <si>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</si>
  <si>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</si>
  <si>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</si>
  <si>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</si>
  <si>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</si>
  <si>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</si>
  <si>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</si>
  <si>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</si>
  <si>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</si>
  <si>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</si>
  <si>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</si>
  <si>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</si>
  <si>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</si>
  <si>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</si>
  <si>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</si>
  <si>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</si>
  <si>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</si>
  <si>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</si>
  <si>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</si>
  <si>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</si>
  <si>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</si>
  <si>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</si>
  <si>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</si>
  <si>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</si>
  <si>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</si>
  <si>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</si>
  <si>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</si>
  <si>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</si>
  <si>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</si>
  <si>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</si>
  <si>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</si>
  <si>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</si>
  <si>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</si>
  <si>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</si>
  <si>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</si>
  <si>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</si>
  <si>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</si>
  <si>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</si>
  <si>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</si>
  <si>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</si>
  <si>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</si>
  <si>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</si>
  <si>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</si>
  <si>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</si>
  <si>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</si>
  <si>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</si>
  <si>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</si>
  <si>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</si>
  <si>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</si>
  <si>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</si>
  <si>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</si>
  <si>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</si>
  <si>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</si>
  <si>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</si>
  <si>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</si>
  <si>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</si>
  <si>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</si>
  <si>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</si>
  <si>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</si>
  <si>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</si>
  <si>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</si>
  <si>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</si>
  <si>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</si>
  <si>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</si>
  <si>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</si>
  <si>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</si>
  <si>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</si>
  <si>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</si>
  <si>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</si>
  <si>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</si>
  <si>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</si>
  <si>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</si>
  <si>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</si>
  <si>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</si>
  <si>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</si>
  <si>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</si>
  <si>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</si>
  <si>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</si>
  <si>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</si>
  <si>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</si>
  <si>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Мероприятие 2.14. Увековечивание памяти защитников Отечества и выдающихся земляков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</si>
  <si>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</si>
  <si>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</si>
  <si>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</si>
  <si>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</si>
  <si>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</si>
  <si>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</si>
  <si>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</si>
  <si>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</si>
  <si>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</si>
  <si>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</si>
  <si>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</si>
  <si>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</si>
  <si>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</si>
  <si>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</si>
  <si>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</si>
  <si>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</si>
  <si>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</si>
  <si>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</si>
  <si>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</si>
  <si>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</si>
  <si>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</si>
  <si>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</si>
  <si>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</si>
  <si>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</si>
  <si>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</si>
  <si>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</si>
  <si>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</si>
  <si>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</si>
  <si>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</si>
  <si>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Мероприятие 2.15.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</si>
  <si>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Мероприятие 3.4. Текущий и капитальный ремонт зданий и помещений,в которых размещаются муниципальные организации дополнительного образования в сфере искусства</t>
  </si>
  <si>
    <t>Мероприятие 2.21.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</si>
  <si>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3.57</t>
  </si>
  <si>
    <t>3.58</t>
  </si>
  <si>
    <t>3.59</t>
  </si>
  <si>
    <t>3.60</t>
  </si>
  <si>
    <t>3.61</t>
  </si>
  <si>
    <t>3.62</t>
  </si>
  <si>
    <t>Мероприятие 2.22. Модернизация государственных и муниципальных общедоступных библиотек Свердловской области в части комплектования книжных фондов</t>
  </si>
  <si>
    <t>3.64</t>
  </si>
  <si>
    <t>3.65</t>
  </si>
  <si>
    <t>3.63</t>
  </si>
  <si>
    <t>Мероприятие 2.23.  Предоставление государственной поддержки на конкурсной основе муниципальными учреждениями культуры Свердловской области на поддержку любительских творческих коллективов</t>
  </si>
  <si>
    <t xml:space="preserve">федеральный бюджет </t>
  </si>
  <si>
    <t>«Развитие культуры и туризма в Невьянском городском округе до 2027 года»</t>
  </si>
  <si>
    <t>Мероприятие 3.8.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</si>
  <si>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ВСЕГО ПО ПОДПРОГРАММЕ, В ТОМ ЧИСЛЕ: "РАЗВИТИЕ ТУРИЗМА В НЕВЬЯНСКОМ ГОРОДСКОМ ОКРУГЕ НА 2020-2027 ГОДЫ"</t>
  </si>
  <si>
    <t>ВСЕГО ПО ПОДПРОГРАММЕ, В ТОМ ЧИСЛЕ: "РАЗВИТИЕ КУЛЬТУРЫ В НЕВЬЯНСКОМ ГОРОДСКОМ ОКРУГЕ" НА 2020-2027 ГОДЫ</t>
  </si>
  <si>
    <t>ПОДПРОГРАММА  2. "РАЗВИТИЕ КУЛЬТУРЫ В НЕВЬЯНСКОМ ГОРОДСКОМ ОКРУГЕ НА 2020-2027 ГОДЫ"</t>
  </si>
  <si>
    <t>ПОДПРОГРАММА  4. "ОБЕСПЕЧЕНИЕ РЕАЛИЗАЦИИ ПРОГРАММЫ " РАЗВИТИЕ КУЛЬТУРЫ И ТУРИЗМА В НЕВЬЯНСКОМ ГОРОДСКОМ ОКРУГЕ ДО 2027 ГОДА"</t>
  </si>
  <si>
    <t>ВСЕГО ПО ПОДПРОГРАММЕ, В ТОМ ЧИСЛЕ: "ОБЕСПЕЧЕНИЕ РЕАЛИЗАЦИИ ПРОГРАММЫ " РАЗВИТИЕ КУЛЬТУРЫ И ТУРИЗМА В НЕВЬЯНСКОМ ГОРОДСКОМ ОКРУГЕ ДО 2027 ГОДА"</t>
  </si>
  <si>
    <t>ПОДПРОГРАММА  1. "РАЗВИТИЕ ТУРИЗМА В НЕВЬЯНСКОМ ГОРОДСКОМ ОКРУГЕ НА 2020-2027 ГОДЫ"</t>
  </si>
  <si>
    <t>4.24</t>
  </si>
  <si>
    <t>4.25</t>
  </si>
  <si>
    <t>4.26</t>
  </si>
  <si>
    <t>4.27</t>
  </si>
  <si>
    <t>4.28</t>
  </si>
  <si>
    <t>Приложение к постановлению администрации  №  211-п от 10.02.2023 «Приложение № 2 к муниципальной программе  «Развитие культуры и туризма в Невьянском городском округе до 2027 года»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</si>
</sst>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  <numFmt numFmtId="188" formatCode="0.000"/>
  </numFmts>
  <fonts count="5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"/>
      <color rgb="FF000000"/>
      <name val="Liberation Serif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4" fillId="0" borderId="1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right" wrapText="1"/>
    </xf>
    <xf numFmtId="2" fontId="3" fillId="33" borderId="0" xfId="0" applyNumberFormat="1" applyFont="1" applyFill="1" applyBorder="1" applyAlignment="1">
      <alignment horizontal="right" wrapText="1"/>
    </xf>
    <xf numFmtId="0" fontId="4" fillId="33" borderId="0" xfId="0" applyNumberFormat="1" applyFont="1" applyFill="1" applyBorder="1" applyAlignment="1">
      <alignment horizontal="right" wrapText="1"/>
    </xf>
    <xf numFmtId="0" fontId="4" fillId="33" borderId="0" xfId="0" applyNumberFormat="1" applyFont="1" applyFill="1" applyBorder="1" applyAlignment="1">
      <alignment vertical="top" wrapText="1"/>
    </xf>
    <xf numFmtId="0" fontId="23" fillId="33" borderId="0" xfId="0" applyFont="1" applyFill="1" applyAlignment="1">
      <alignment horizontal="left" vertical="top" wrapText="1"/>
    </xf>
    <xf numFmtId="0" fontId="19" fillId="33" borderId="0" xfId="0" applyNumberFormat="1" applyFont="1" applyFill="1" applyBorder="1" applyAlignment="1">
      <alignment horizontal="center"/>
    </xf>
    <xf numFmtId="0" fontId="19" fillId="33" borderId="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0" fontId="20" fillId="33" borderId="12" xfId="0" applyNumberFormat="1" applyFont="1" applyFill="1" applyBorder="1" applyAlignment="1">
      <alignment horizontal="center" vertical="top" wrapText="1"/>
    </xf>
    <xf numFmtId="0" fontId="20" fillId="33" borderId="13" xfId="0" applyNumberFormat="1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1" fontId="20" fillId="33" borderId="11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center" vertical="top" wrapText="1"/>
    </xf>
    <xf numFmtId="0" fontId="20" fillId="33" borderId="14" xfId="0" applyNumberFormat="1" applyFont="1" applyFill="1" applyBorder="1" applyAlignment="1">
      <alignment horizontal="center" vertical="top" wrapText="1"/>
    </xf>
    <xf numFmtId="0" fontId="20" fillId="33" borderId="11" xfId="0" applyNumberFormat="1" applyFont="1" applyFill="1" applyBorder="1" applyAlignment="1">
      <alignment horizontal="center" vertical="top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21" fillId="33" borderId="11" xfId="0" applyNumberFormat="1" applyFont="1" applyFill="1" applyBorder="1" applyAlignment="1">
      <alignment horizontal="left" vertical="top" wrapText="1"/>
    </xf>
    <xf numFmtId="2" fontId="21" fillId="33" borderId="11" xfId="0" applyNumberFormat="1" applyFont="1" applyFill="1" applyBorder="1" applyAlignment="1">
      <alignment horizontal="right" vertical="top" wrapText="1"/>
    </xf>
    <xf numFmtId="49" fontId="13" fillId="33" borderId="11" xfId="0" applyNumberFormat="1" applyFont="1" applyFill="1" applyBorder="1" applyAlignment="1">
      <alignment horizontal="left" vertical="top" wrapText="1"/>
    </xf>
    <xf numFmtId="0" fontId="22" fillId="33" borderId="11" xfId="0" applyNumberFormat="1" applyFont="1" applyFill="1" applyBorder="1" applyAlignment="1">
      <alignment horizontal="left" vertical="top" wrapText="1"/>
    </xf>
    <xf numFmtId="2" fontId="22" fillId="33" borderId="11" xfId="0" applyNumberFormat="1" applyFont="1" applyFill="1" applyBorder="1" applyAlignment="1">
      <alignment horizontal="right" vertical="top" wrapText="1"/>
    </xf>
    <xf numFmtId="186" fontId="22" fillId="33" borderId="11" xfId="0" applyNumberFormat="1" applyFont="1" applyFill="1" applyBorder="1" applyAlignment="1">
      <alignment horizontal="right" vertical="top" wrapText="1"/>
    </xf>
    <xf numFmtId="0" fontId="21" fillId="33" borderId="12" xfId="0" applyNumberFormat="1" applyFont="1" applyFill="1" applyBorder="1" applyAlignment="1">
      <alignment horizontal="center" vertical="center" wrapText="1"/>
    </xf>
    <xf numFmtId="0" fontId="21" fillId="33" borderId="13" xfId="0" applyNumberFormat="1" applyFont="1" applyFill="1" applyBorder="1" applyAlignment="1">
      <alignment horizontal="center" vertical="center" wrapText="1"/>
    </xf>
    <xf numFmtId="0" fontId="21" fillId="33" borderId="15" xfId="0" applyNumberFormat="1" applyFont="1" applyFill="1" applyBorder="1" applyAlignment="1">
      <alignment horizontal="center" vertical="center" wrapText="1"/>
    </xf>
    <xf numFmtId="0" fontId="21" fillId="33" borderId="12" xfId="0" applyNumberFormat="1" applyFont="1" applyFill="1" applyBorder="1" applyAlignment="1">
      <alignment vertical="center" wrapText="1"/>
    </xf>
    <xf numFmtId="0" fontId="21" fillId="33" borderId="13" xfId="0" applyNumberFormat="1" applyFont="1" applyFill="1" applyBorder="1" applyAlignment="1">
      <alignment vertical="center" wrapText="1"/>
    </xf>
    <xf numFmtId="0" fontId="21" fillId="33" borderId="15" xfId="0" applyNumberFormat="1" applyFont="1" applyFill="1" applyBorder="1" applyAlignment="1">
      <alignment vertical="center" wrapText="1"/>
    </xf>
    <xf numFmtId="49" fontId="1" fillId="33" borderId="14" xfId="0" applyNumberFormat="1" applyFont="1" applyFill="1" applyBorder="1" applyAlignment="1">
      <alignment horizontal="left" vertical="top" wrapText="1"/>
    </xf>
    <xf numFmtId="0" fontId="23" fillId="33" borderId="14" xfId="0" applyNumberFormat="1" applyFont="1" applyFill="1" applyBorder="1" applyAlignment="1">
      <alignment horizontal="left" vertical="top" wrapText="1"/>
    </xf>
    <xf numFmtId="2" fontId="23" fillId="33" borderId="14" xfId="0" applyNumberFormat="1" applyFont="1" applyFill="1" applyBorder="1" applyAlignment="1">
      <alignment horizontal="right" vertical="top" wrapText="1"/>
    </xf>
    <xf numFmtId="0" fontId="23" fillId="33" borderId="11" xfId="0" applyNumberFormat="1" applyFont="1" applyFill="1" applyBorder="1" applyAlignment="1">
      <alignment horizontal="left" vertical="top" wrapText="1"/>
    </xf>
    <xf numFmtId="186" fontId="23" fillId="33" borderId="14" xfId="0" applyNumberFormat="1" applyFont="1" applyFill="1" applyBorder="1" applyAlignment="1">
      <alignment horizontal="right" vertical="top" wrapText="1"/>
    </xf>
    <xf numFmtId="49" fontId="21" fillId="33" borderId="11" xfId="0" applyNumberFormat="1" applyFont="1" applyFill="1" applyBorder="1" applyAlignment="1">
      <alignment horizontal="left" vertical="top" wrapText="1"/>
    </xf>
    <xf numFmtId="2" fontId="20" fillId="33" borderId="11" xfId="0" applyNumberFormat="1" applyFont="1" applyFill="1" applyBorder="1" applyAlignment="1">
      <alignment horizontal="right" vertical="top" wrapText="1"/>
    </xf>
    <xf numFmtId="2" fontId="23" fillId="33" borderId="11" xfId="0" applyNumberFormat="1" applyFont="1" applyFill="1" applyBorder="1" applyAlignment="1">
      <alignment horizontal="righ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20" fillId="33" borderId="11" xfId="0" applyNumberFormat="1" applyFont="1" applyFill="1" applyBorder="1" applyAlignment="1">
      <alignment horizontal="left" vertical="top" wrapText="1"/>
    </xf>
    <xf numFmtId="0" fontId="20" fillId="33" borderId="12" xfId="0" applyNumberFormat="1" applyFont="1" applyFill="1" applyBorder="1" applyAlignment="1">
      <alignment horizontal="left" vertical="top" wrapText="1"/>
    </xf>
    <xf numFmtId="0" fontId="49" fillId="33" borderId="11" xfId="0" applyNumberFormat="1" applyFont="1" applyFill="1" applyBorder="1" applyAlignment="1">
      <alignment horizontal="left" vertical="top" wrapText="1"/>
    </xf>
    <xf numFmtId="2" fontId="20" fillId="33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139"/>
  <sheetViews>
    <sheetView tabSelected="1" view="pageLayout" workbookViewId="0" topLeftCell="A2">
      <selection activeCell="R4" sqref="R4:R7"/>
    </sheetView>
  </sheetViews>
  <sheetFormatPr defaultColWidth="9.140625" defaultRowHeight="12.75" customHeight="1"/>
  <cols>
    <col min="1" max="1" width="7.421875" style="1" customWidth="1"/>
    <col min="2" max="2" width="30.00390625" style="1" customWidth="1"/>
    <col min="3" max="3" width="11.28125" style="1" customWidth="1"/>
    <col min="4" max="4" width="11.57421875" style="1" customWidth="1"/>
    <col min="5" max="5" width="11.140625" style="1" customWidth="1"/>
    <col min="6" max="6" width="10.00390625" style="1" customWidth="1"/>
    <col min="7" max="7" width="11.7109375" style="1" customWidth="1"/>
    <col min="8" max="8" width="12.140625" style="1" customWidth="1"/>
    <col min="9" max="9" width="12.28125" style="1" customWidth="1"/>
    <col min="10" max="10" width="10.8515625" style="1" customWidth="1"/>
    <col min="11" max="11" width="11.00390625" style="1" customWidth="1"/>
    <col min="12" max="12" width="10.7109375" style="1" customWidth="1"/>
    <col min="13" max="13" width="18.00390625" style="1" customWidth="1"/>
    <col min="14" max="16" width="9.140625" style="1" hidden="1" customWidth="1"/>
    <col min="17" max="17" width="9.57421875" style="1" bestFit="1" customWidth="1"/>
    <col min="18" max="18" width="35.28125" style="1" customWidth="1"/>
    <col min="19" max="16384" width="9.140625" style="1" customWidth="1"/>
  </cols>
  <sheetData>
    <row r="1" spans="1:2" ht="12.75" customHeight="1" hidden="1">
      <c r="A1" s="1" t="s">
        <v>50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3" customFormat="1" ht="75.75" customHeight="1">
      <c r="A2" s="19"/>
      <c r="B2" s="19"/>
      <c r="C2" s="20"/>
      <c r="D2" s="19"/>
      <c r="E2" s="20"/>
      <c r="F2" s="21"/>
      <c r="G2" s="21"/>
      <c r="H2" s="22"/>
      <c r="I2" s="22"/>
      <c r="J2" s="23" t="s">
        <v>202</v>
      </c>
      <c r="K2" s="23"/>
      <c r="L2" s="23"/>
      <c r="M2" s="23"/>
      <c r="N2" s="2" t="s">
        <v>10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3" customFormat="1" ht="17.25" customHeight="1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"/>
      <c r="P3" s="2"/>
      <c r="Q3" s="2"/>
      <c r="R3" s="1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4" customFormat="1" ht="14.25" customHeight="1">
      <c r="A4" s="24" t="s">
        <v>40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6"/>
      <c r="O4" s="6"/>
      <c r="P4" s="6"/>
      <c r="Q4" s="6"/>
      <c r="R4" s="18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s="3" customFormat="1" ht="29.25" customHeight="1">
      <c r="A5" s="25" t="s">
        <v>189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"/>
      <c r="O5" s="2"/>
      <c r="P5" s="2"/>
      <c r="Q5" s="2"/>
      <c r="R5" s="18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5" customFormat="1" ht="12.75" customHeight="1">
      <c r="A6" s="26" t="s">
        <v>29</v>
      </c>
      <c r="B6" s="27" t="s">
        <v>4</v>
      </c>
      <c r="C6" s="28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9"/>
      <c r="E6" s="29"/>
      <c r="F6" s="29"/>
      <c r="G6" s="29"/>
      <c r="H6" s="29"/>
      <c r="I6" s="29"/>
      <c r="J6" s="29"/>
      <c r="K6" s="29"/>
      <c r="L6" s="29"/>
      <c r="M6" s="27" t="s">
        <v>0</v>
      </c>
      <c r="N6" s="7"/>
      <c r="O6" s="7"/>
      <c r="P6" s="7"/>
      <c r="Q6" s="7"/>
      <c r="R6" s="1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5" customFormat="1" ht="56.25" customHeight="1">
      <c r="A7" s="26"/>
      <c r="B7" s="27"/>
      <c r="C7" s="30"/>
      <c r="D7" s="31">
        <v>2020</v>
      </c>
      <c r="E7" s="31">
        <v>2021</v>
      </c>
      <c r="F7" s="31">
        <v>2022</v>
      </c>
      <c r="G7" s="31">
        <v>2023</v>
      </c>
      <c r="H7" s="31">
        <v>2024</v>
      </c>
      <c r="I7" s="31">
        <v>2025</v>
      </c>
      <c r="J7" s="31">
        <v>2026</v>
      </c>
      <c r="K7" s="31">
        <v>2027</v>
      </c>
      <c r="L7" s="31"/>
      <c r="M7" s="27"/>
      <c r="N7" s="7"/>
      <c r="O7" s="7"/>
      <c r="P7" s="7"/>
      <c r="Q7" s="7"/>
      <c r="R7" s="18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5" customFormat="1" ht="19.5" customHeight="1">
      <c r="A8" s="32">
        <v>1</v>
      </c>
      <c r="B8" s="33">
        <v>2</v>
      </c>
      <c r="C8" s="33">
        <v>3</v>
      </c>
      <c r="D8" s="33">
        <v>5</v>
      </c>
      <c r="E8" s="33">
        <v>6</v>
      </c>
      <c r="F8" s="33">
        <v>7</v>
      </c>
      <c r="G8" s="33">
        <v>8</v>
      </c>
      <c r="H8" s="33">
        <v>9</v>
      </c>
      <c r="I8" s="33">
        <v>10</v>
      </c>
      <c r="J8" s="33">
        <v>11</v>
      </c>
      <c r="K8" s="33">
        <v>12</v>
      </c>
      <c r="L8" s="33"/>
      <c r="M8" s="34">
        <v>11</v>
      </c>
      <c r="N8" s="7"/>
      <c r="O8" s="7"/>
      <c r="P8" s="2" t="str">
        <f>IF(P9="False","тыс. руб.","руб.")</f>
        <v>тыс. руб.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s="3" customFormat="1" ht="33.75" customHeight="1">
      <c r="A9" s="35" t="s">
        <v>51</v>
      </c>
      <c r="B9" s="36" t="s">
        <v>8</v>
      </c>
      <c r="C9" s="37">
        <f aca="true" t="shared" si="0" ref="C9:C14">SUM(D9:L9)</f>
        <v>1393638.58</v>
      </c>
      <c r="D9" s="37">
        <f aca="true" t="shared" si="1" ref="D9:K9">SUM(D10:D12)</f>
        <v>142122.91</v>
      </c>
      <c r="E9" s="37">
        <f t="shared" si="1"/>
        <v>160466.53000000003</v>
      </c>
      <c r="F9" s="37">
        <f t="shared" si="1"/>
        <v>167809.03</v>
      </c>
      <c r="G9" s="37">
        <f>SUM(G10:G12)</f>
        <v>187384.31999999998</v>
      </c>
      <c r="H9" s="37">
        <f t="shared" si="1"/>
        <v>182113.87000000002</v>
      </c>
      <c r="I9" s="37">
        <f t="shared" si="1"/>
        <v>184580.64</v>
      </c>
      <c r="J9" s="37">
        <f t="shared" si="1"/>
        <v>184580.64</v>
      </c>
      <c r="K9" s="37">
        <f t="shared" si="1"/>
        <v>184580.64</v>
      </c>
      <c r="L9" s="37"/>
      <c r="M9" s="36" t="s">
        <v>16</v>
      </c>
      <c r="N9" s="14">
        <v>2015</v>
      </c>
      <c r="O9" s="15">
        <v>2021</v>
      </c>
      <c r="P9" s="15" t="s">
        <v>47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3" customFormat="1" ht="28.5" customHeight="1">
      <c r="A10" s="38" t="s">
        <v>52</v>
      </c>
      <c r="B10" s="39" t="s">
        <v>24</v>
      </c>
      <c r="C10" s="40">
        <f>SUM(D10:L10)</f>
        <v>84</v>
      </c>
      <c r="D10" s="40">
        <f>D29</f>
        <v>0</v>
      </c>
      <c r="E10" s="40">
        <f aca="true" t="shared" si="2" ref="E10:K10">E29</f>
        <v>0</v>
      </c>
      <c r="F10" s="40">
        <f t="shared" si="2"/>
        <v>84</v>
      </c>
      <c r="G10" s="40">
        <f>G29</f>
        <v>0</v>
      </c>
      <c r="H10" s="40">
        <f t="shared" si="2"/>
        <v>0</v>
      </c>
      <c r="I10" s="40">
        <f t="shared" si="2"/>
        <v>0</v>
      </c>
      <c r="J10" s="40">
        <f t="shared" si="2"/>
        <v>0</v>
      </c>
      <c r="K10" s="40">
        <f t="shared" si="2"/>
        <v>0</v>
      </c>
      <c r="L10" s="40"/>
      <c r="M10" s="39" t="s">
        <v>16</v>
      </c>
      <c r="N10" s="16">
        <v>2015</v>
      </c>
      <c r="O10" s="17">
        <v>2021</v>
      </c>
      <c r="P10" s="17" t="s">
        <v>47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3" customFormat="1" ht="12.75">
      <c r="A11" s="38" t="s">
        <v>53</v>
      </c>
      <c r="B11" s="39" t="s">
        <v>18</v>
      </c>
      <c r="C11" s="40">
        <f>SUM(D11:L11)</f>
        <v>16558.97</v>
      </c>
      <c r="D11" s="40">
        <f>SUM(D15)</f>
        <v>2248.67</v>
      </c>
      <c r="E11" s="40">
        <f aca="true" t="shared" si="3" ref="E11:K11">SUM(E15)</f>
        <v>2164.2</v>
      </c>
      <c r="F11" s="40">
        <f t="shared" si="3"/>
        <v>2434.5</v>
      </c>
      <c r="G11" s="40">
        <f>SUM(G15)</f>
        <v>9711.6</v>
      </c>
      <c r="H11" s="40">
        <f t="shared" si="3"/>
        <v>0</v>
      </c>
      <c r="I11" s="40">
        <f t="shared" si="3"/>
        <v>0</v>
      </c>
      <c r="J11" s="40">
        <f t="shared" si="3"/>
        <v>0</v>
      </c>
      <c r="K11" s="40">
        <f t="shared" si="3"/>
        <v>0</v>
      </c>
      <c r="L11" s="40"/>
      <c r="M11" s="39" t="s">
        <v>16</v>
      </c>
      <c r="N11" s="16">
        <v>2015</v>
      </c>
      <c r="O11" s="17">
        <v>2021</v>
      </c>
      <c r="P11" s="17" t="s">
        <v>47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3" customFormat="1" ht="15" customHeight="1">
      <c r="A12" s="38" t="s">
        <v>54</v>
      </c>
      <c r="B12" s="39" t="s">
        <v>6</v>
      </c>
      <c r="C12" s="40">
        <f t="shared" si="0"/>
        <v>1376995.6099999999</v>
      </c>
      <c r="D12" s="40">
        <f>SUM(D16)</f>
        <v>139874.24</v>
      </c>
      <c r="E12" s="40">
        <f aca="true" t="shared" si="4" ref="E12:K12">SUM(E16)</f>
        <v>158302.33000000002</v>
      </c>
      <c r="F12" s="40">
        <f t="shared" si="4"/>
        <v>165290.53</v>
      </c>
      <c r="G12" s="40">
        <f t="shared" si="4"/>
        <v>177672.71999999997</v>
      </c>
      <c r="H12" s="40">
        <f t="shared" si="4"/>
        <v>182113.87000000002</v>
      </c>
      <c r="I12" s="40">
        <f t="shared" si="4"/>
        <v>184580.64</v>
      </c>
      <c r="J12" s="40">
        <f t="shared" si="4"/>
        <v>184580.64</v>
      </c>
      <c r="K12" s="40">
        <f t="shared" si="4"/>
        <v>184580.64</v>
      </c>
      <c r="L12" s="40"/>
      <c r="M12" s="39" t="s">
        <v>16</v>
      </c>
      <c r="N12" s="16">
        <v>2015</v>
      </c>
      <c r="O12" s="17">
        <v>2021</v>
      </c>
      <c r="P12" s="17" t="s">
        <v>47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3" customFormat="1" ht="12.75">
      <c r="A13" s="35" t="s">
        <v>55</v>
      </c>
      <c r="B13" s="36" t="s">
        <v>1</v>
      </c>
      <c r="C13" s="37">
        <f t="shared" si="0"/>
        <v>1353676.5700000003</v>
      </c>
      <c r="D13" s="37">
        <v>102160.9</v>
      </c>
      <c r="E13" s="37">
        <f aca="true" t="shared" si="5" ref="E13:K13">SUM(E14:E16)</f>
        <v>160466.53000000003</v>
      </c>
      <c r="F13" s="37">
        <f t="shared" si="5"/>
        <v>167809.03</v>
      </c>
      <c r="G13" s="37">
        <f t="shared" si="5"/>
        <v>187384.31999999998</v>
      </c>
      <c r="H13" s="37">
        <f t="shared" si="5"/>
        <v>182113.87000000002</v>
      </c>
      <c r="I13" s="37">
        <f>SUM(I14:I16)</f>
        <v>184580.64</v>
      </c>
      <c r="J13" s="37">
        <f t="shared" si="5"/>
        <v>184580.64</v>
      </c>
      <c r="K13" s="37">
        <f t="shared" si="5"/>
        <v>184580.64</v>
      </c>
      <c r="L13" s="37"/>
      <c r="M13" s="36" t="s">
        <v>16</v>
      </c>
      <c r="N13" s="14">
        <v>2015</v>
      </c>
      <c r="O13" s="15">
        <v>2021</v>
      </c>
      <c r="P13" s="15" t="s">
        <v>47</v>
      </c>
      <c r="Q13" s="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3" customFormat="1" ht="15.75" customHeight="1">
      <c r="A14" s="38" t="s">
        <v>56</v>
      </c>
      <c r="B14" s="39" t="s">
        <v>24</v>
      </c>
      <c r="C14" s="40">
        <f t="shared" si="0"/>
        <v>84</v>
      </c>
      <c r="D14" s="40">
        <f>D29</f>
        <v>0</v>
      </c>
      <c r="E14" s="40">
        <f aca="true" t="shared" si="6" ref="E14:K14">E29</f>
        <v>0</v>
      </c>
      <c r="F14" s="40">
        <f t="shared" si="6"/>
        <v>84</v>
      </c>
      <c r="G14" s="40">
        <f t="shared" si="6"/>
        <v>0</v>
      </c>
      <c r="H14" s="40">
        <f t="shared" si="6"/>
        <v>0</v>
      </c>
      <c r="I14" s="40">
        <f t="shared" si="6"/>
        <v>0</v>
      </c>
      <c r="J14" s="40">
        <f t="shared" si="6"/>
        <v>0</v>
      </c>
      <c r="K14" s="40">
        <f t="shared" si="6"/>
        <v>0</v>
      </c>
      <c r="L14" s="40"/>
      <c r="M14" s="39" t="s">
        <v>16</v>
      </c>
      <c r="N14" s="16">
        <v>2015</v>
      </c>
      <c r="O14" s="17">
        <v>2021</v>
      </c>
      <c r="P14" s="17" t="s">
        <v>47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3" customFormat="1" ht="12.75">
      <c r="A15" s="38" t="s">
        <v>57</v>
      </c>
      <c r="B15" s="39" t="s">
        <v>18</v>
      </c>
      <c r="C15" s="40">
        <f>SUM(D15:L15)</f>
        <v>16558.97</v>
      </c>
      <c r="D15" s="41">
        <f>D30+D97</f>
        <v>2248.67</v>
      </c>
      <c r="E15" s="41">
        <f aca="true" t="shared" si="7" ref="E15:K15">E35+E97</f>
        <v>2164.2</v>
      </c>
      <c r="F15" s="41">
        <f t="shared" si="7"/>
        <v>2434.5</v>
      </c>
      <c r="G15" s="41">
        <f>G35+G97</f>
        <v>9711.6</v>
      </c>
      <c r="H15" s="41">
        <f t="shared" si="7"/>
        <v>0</v>
      </c>
      <c r="I15" s="41">
        <f t="shared" si="7"/>
        <v>0</v>
      </c>
      <c r="J15" s="41">
        <f t="shared" si="7"/>
        <v>0</v>
      </c>
      <c r="K15" s="41">
        <f t="shared" si="7"/>
        <v>0</v>
      </c>
      <c r="L15" s="40"/>
      <c r="M15" s="39" t="s">
        <v>16</v>
      </c>
      <c r="N15" s="16">
        <v>2015</v>
      </c>
      <c r="O15" s="17">
        <v>2021</v>
      </c>
      <c r="P15" s="17" t="s">
        <v>47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3" customFormat="1" ht="12.75">
      <c r="A16" s="38" t="s">
        <v>58</v>
      </c>
      <c r="B16" s="39" t="s">
        <v>6</v>
      </c>
      <c r="C16" s="40">
        <f>SUM(D16:K16)</f>
        <v>1376995.6099999999</v>
      </c>
      <c r="D16" s="40">
        <f aca="true" t="shared" si="8" ref="D16:K16">D22+D31+D98+D125</f>
        <v>139874.24</v>
      </c>
      <c r="E16" s="40">
        <f t="shared" si="8"/>
        <v>158302.33000000002</v>
      </c>
      <c r="F16" s="40">
        <f t="shared" si="8"/>
        <v>165290.53</v>
      </c>
      <c r="G16" s="40">
        <f>G22+G31+G98+G125</f>
        <v>177672.71999999997</v>
      </c>
      <c r="H16" s="40">
        <f t="shared" si="8"/>
        <v>182113.87000000002</v>
      </c>
      <c r="I16" s="40">
        <f t="shared" si="8"/>
        <v>184580.64</v>
      </c>
      <c r="J16" s="40">
        <f t="shared" si="8"/>
        <v>184580.64</v>
      </c>
      <c r="K16" s="40">
        <f t="shared" si="8"/>
        <v>184580.64</v>
      </c>
      <c r="L16" s="40"/>
      <c r="M16" s="39" t="s">
        <v>16</v>
      </c>
      <c r="N16" s="16">
        <v>2015</v>
      </c>
      <c r="O16" s="17">
        <v>2021</v>
      </c>
      <c r="P16" s="17" t="s">
        <v>47</v>
      </c>
      <c r="Q16" s="2"/>
      <c r="R16" s="1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3" customFormat="1" ht="18" customHeight="1">
      <c r="A17" s="35" t="s">
        <v>43</v>
      </c>
      <c r="B17" s="42" t="s">
        <v>196</v>
      </c>
      <c r="C17" s="43"/>
      <c r="D17" s="43"/>
      <c r="E17" s="43"/>
      <c r="F17" s="43"/>
      <c r="G17" s="43"/>
      <c r="H17" s="43"/>
      <c r="I17" s="43"/>
      <c r="J17" s="43"/>
      <c r="K17" s="43"/>
      <c r="L17" s="44"/>
      <c r="M17" s="36" t="s">
        <v>16</v>
      </c>
      <c r="N17" s="14">
        <v>2015</v>
      </c>
      <c r="O17" s="15">
        <v>2021</v>
      </c>
      <c r="P17" s="15" t="s">
        <v>47</v>
      </c>
      <c r="Q17" s="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" customFormat="1" ht="93" customHeight="1">
      <c r="A18" s="35" t="s">
        <v>59</v>
      </c>
      <c r="B18" s="36" t="s">
        <v>191</v>
      </c>
      <c r="C18" s="37">
        <f>SUM(C19)</f>
        <v>1123.58</v>
      </c>
      <c r="D18" s="37">
        <f>D19</f>
        <v>160.83</v>
      </c>
      <c r="E18" s="37">
        <f aca="true" t="shared" si="9" ref="E18:K18">E19</f>
        <v>30.7</v>
      </c>
      <c r="F18" s="37">
        <f t="shared" si="9"/>
        <v>108.26</v>
      </c>
      <c r="G18" s="37">
        <f t="shared" si="9"/>
        <v>233.26</v>
      </c>
      <c r="H18" s="37">
        <f t="shared" si="9"/>
        <v>233.26</v>
      </c>
      <c r="I18" s="37">
        <f t="shared" si="9"/>
        <v>119.09</v>
      </c>
      <c r="J18" s="37">
        <f t="shared" si="9"/>
        <v>119.09</v>
      </c>
      <c r="K18" s="37">
        <f t="shared" si="9"/>
        <v>119.09</v>
      </c>
      <c r="L18" s="37"/>
      <c r="M18" s="36" t="s">
        <v>16</v>
      </c>
      <c r="N18" s="14">
        <v>2015</v>
      </c>
      <c r="O18" s="15">
        <v>2021</v>
      </c>
      <c r="P18" s="15" t="s">
        <v>47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" customFormat="1" ht="12.75">
      <c r="A19" s="38" t="s">
        <v>60</v>
      </c>
      <c r="B19" s="39" t="s">
        <v>6</v>
      </c>
      <c r="C19" s="40">
        <f>SUM(C22)</f>
        <v>1123.58</v>
      </c>
      <c r="D19" s="40">
        <f>D22</f>
        <v>160.83</v>
      </c>
      <c r="E19" s="40">
        <f aca="true" t="shared" si="10" ref="E19:K19">E22</f>
        <v>30.7</v>
      </c>
      <c r="F19" s="40">
        <f t="shared" si="10"/>
        <v>108.26</v>
      </c>
      <c r="G19" s="40">
        <f t="shared" si="10"/>
        <v>233.26</v>
      </c>
      <c r="H19" s="40">
        <f t="shared" si="10"/>
        <v>233.26</v>
      </c>
      <c r="I19" s="40">
        <f t="shared" si="10"/>
        <v>119.09</v>
      </c>
      <c r="J19" s="40">
        <f t="shared" si="10"/>
        <v>119.09</v>
      </c>
      <c r="K19" s="40">
        <f t="shared" si="10"/>
        <v>119.09</v>
      </c>
      <c r="L19" s="40"/>
      <c r="M19" s="39" t="s">
        <v>16</v>
      </c>
      <c r="N19" s="16">
        <v>2015</v>
      </c>
      <c r="O19" s="17">
        <v>2021</v>
      </c>
      <c r="P19" s="17" t="s">
        <v>47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3" customFormat="1" ht="12.75">
      <c r="A20" s="35" t="s">
        <v>61</v>
      </c>
      <c r="B20" s="45" t="s">
        <v>49</v>
      </c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36" t="s">
        <v>16</v>
      </c>
      <c r="N20" s="14">
        <v>2015</v>
      </c>
      <c r="O20" s="15">
        <v>2021</v>
      </c>
      <c r="P20" s="15" t="s">
        <v>47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3" customFormat="1" ht="25.5">
      <c r="A21" s="35" t="s">
        <v>62</v>
      </c>
      <c r="B21" s="36" t="s">
        <v>26</v>
      </c>
      <c r="C21" s="37">
        <f>SUM(C22)</f>
        <v>1123.58</v>
      </c>
      <c r="D21" s="37">
        <f>D22</f>
        <v>160.83</v>
      </c>
      <c r="E21" s="37">
        <f aca="true" t="shared" si="11" ref="E21:K21">E22</f>
        <v>30.7</v>
      </c>
      <c r="F21" s="37">
        <f t="shared" si="11"/>
        <v>108.26</v>
      </c>
      <c r="G21" s="37">
        <f t="shared" si="11"/>
        <v>233.26</v>
      </c>
      <c r="H21" s="37">
        <f t="shared" si="11"/>
        <v>233.26</v>
      </c>
      <c r="I21" s="37">
        <f t="shared" si="11"/>
        <v>119.09</v>
      </c>
      <c r="J21" s="37">
        <f t="shared" si="11"/>
        <v>119.09</v>
      </c>
      <c r="K21" s="37">
        <f t="shared" si="11"/>
        <v>119.09</v>
      </c>
      <c r="L21" s="37"/>
      <c r="M21" s="36" t="s">
        <v>16</v>
      </c>
      <c r="N21" s="14">
        <v>2015</v>
      </c>
      <c r="O21" s="15">
        <v>2021</v>
      </c>
      <c r="P21" s="15" t="s">
        <v>47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3" customFormat="1" ht="12.75">
      <c r="A22" s="38" t="s">
        <v>63</v>
      </c>
      <c r="B22" s="39" t="s">
        <v>6</v>
      </c>
      <c r="C22" s="40">
        <f>SUM(D22:L22)</f>
        <v>1123.58</v>
      </c>
      <c r="D22" s="40">
        <f>D24+D26</f>
        <v>160.83</v>
      </c>
      <c r="E22" s="40">
        <f aca="true" t="shared" si="12" ref="E22:K22">E24+E26</f>
        <v>30.7</v>
      </c>
      <c r="F22" s="40">
        <f t="shared" si="12"/>
        <v>108.26</v>
      </c>
      <c r="G22" s="40">
        <f t="shared" si="12"/>
        <v>233.26</v>
      </c>
      <c r="H22" s="40">
        <f t="shared" si="12"/>
        <v>233.26</v>
      </c>
      <c r="I22" s="40">
        <f t="shared" si="12"/>
        <v>119.09</v>
      </c>
      <c r="J22" s="40">
        <f t="shared" si="12"/>
        <v>119.09</v>
      </c>
      <c r="K22" s="40">
        <f t="shared" si="12"/>
        <v>119.09</v>
      </c>
      <c r="L22" s="40"/>
      <c r="M22" s="39" t="s">
        <v>16</v>
      </c>
      <c r="N22" s="16">
        <v>2015</v>
      </c>
      <c r="O22" s="17">
        <v>2021</v>
      </c>
      <c r="P22" s="17" t="s">
        <v>47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3" customFormat="1" ht="69" customHeight="1">
      <c r="A23" s="35" t="s">
        <v>64</v>
      </c>
      <c r="B23" s="36" t="s">
        <v>149</v>
      </c>
      <c r="C23" s="37">
        <f>SUM(D23:L23)</f>
        <v>680.26</v>
      </c>
      <c r="D23" s="37">
        <f>D24</f>
        <v>0</v>
      </c>
      <c r="E23" s="37">
        <f aca="true" t="shared" si="13" ref="E23:K23">E24</f>
        <v>30.7</v>
      </c>
      <c r="F23" s="37">
        <f t="shared" si="13"/>
        <v>108.26</v>
      </c>
      <c r="G23" s="37">
        <f t="shared" si="13"/>
        <v>108.26</v>
      </c>
      <c r="H23" s="37">
        <f t="shared" si="13"/>
        <v>108.26</v>
      </c>
      <c r="I23" s="37">
        <f t="shared" si="13"/>
        <v>108.26</v>
      </c>
      <c r="J23" s="37">
        <f t="shared" si="13"/>
        <v>108.26</v>
      </c>
      <c r="K23" s="37">
        <f t="shared" si="13"/>
        <v>108.26</v>
      </c>
      <c r="L23" s="37"/>
      <c r="M23" s="36" t="s">
        <v>19</v>
      </c>
      <c r="N23" s="14">
        <v>2015</v>
      </c>
      <c r="O23" s="15">
        <v>2021</v>
      </c>
      <c r="P23" s="15" t="s">
        <v>47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3" customFormat="1" ht="28.5" customHeight="1">
      <c r="A24" s="48" t="s">
        <v>65</v>
      </c>
      <c r="B24" s="49" t="s">
        <v>6</v>
      </c>
      <c r="C24" s="50">
        <f>SUM(D24:L24)</f>
        <v>680.26</v>
      </c>
      <c r="D24" s="50">
        <v>0</v>
      </c>
      <c r="E24" s="50">
        <v>30.7</v>
      </c>
      <c r="F24" s="50">
        <v>108.26</v>
      </c>
      <c r="G24" s="50">
        <v>108.26</v>
      </c>
      <c r="H24" s="50">
        <v>108.26</v>
      </c>
      <c r="I24" s="50">
        <v>108.26</v>
      </c>
      <c r="J24" s="50">
        <v>108.26</v>
      </c>
      <c r="K24" s="50">
        <v>108.26</v>
      </c>
      <c r="L24" s="50"/>
      <c r="M24" s="51" t="s">
        <v>16</v>
      </c>
      <c r="N24" s="2">
        <v>2015</v>
      </c>
      <c r="O24" s="2">
        <v>2021</v>
      </c>
      <c r="P24" s="2" t="s">
        <v>47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3" customFormat="1" ht="114.75" customHeight="1">
      <c r="A25" s="35" t="s">
        <v>66</v>
      </c>
      <c r="B25" s="36" t="s">
        <v>150</v>
      </c>
      <c r="C25" s="37">
        <f>SUM(C26)</f>
        <v>443.32</v>
      </c>
      <c r="D25" s="37">
        <f>D26</f>
        <v>160.83</v>
      </c>
      <c r="E25" s="37">
        <f aca="true" t="shared" si="14" ref="E25:K25">E26</f>
        <v>0</v>
      </c>
      <c r="F25" s="37">
        <f t="shared" si="14"/>
        <v>0</v>
      </c>
      <c r="G25" s="37">
        <f t="shared" si="14"/>
        <v>125</v>
      </c>
      <c r="H25" s="37">
        <f t="shared" si="14"/>
        <v>125</v>
      </c>
      <c r="I25" s="37">
        <f t="shared" si="14"/>
        <v>10.83</v>
      </c>
      <c r="J25" s="37">
        <f t="shared" si="14"/>
        <v>10.83</v>
      </c>
      <c r="K25" s="37">
        <f t="shared" si="14"/>
        <v>10.83</v>
      </c>
      <c r="L25" s="37"/>
      <c r="M25" s="36" t="s">
        <v>20</v>
      </c>
      <c r="N25" s="14">
        <v>2015</v>
      </c>
      <c r="O25" s="15">
        <v>2021</v>
      </c>
      <c r="P25" s="15" t="s">
        <v>47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s="3" customFormat="1" ht="21" customHeight="1">
      <c r="A26" s="48" t="s">
        <v>67</v>
      </c>
      <c r="B26" s="49" t="s">
        <v>6</v>
      </c>
      <c r="C26" s="50">
        <f>SUM(D26:L26)</f>
        <v>443.32</v>
      </c>
      <c r="D26" s="50">
        <v>160.83</v>
      </c>
      <c r="E26" s="50">
        <v>0</v>
      </c>
      <c r="F26" s="50">
        <v>0</v>
      </c>
      <c r="G26" s="50">
        <v>125</v>
      </c>
      <c r="H26" s="50">
        <v>125</v>
      </c>
      <c r="I26" s="50">
        <v>10.83</v>
      </c>
      <c r="J26" s="50">
        <v>10.83</v>
      </c>
      <c r="K26" s="50">
        <v>10.83</v>
      </c>
      <c r="L26" s="50"/>
      <c r="M26" s="51" t="s">
        <v>16</v>
      </c>
      <c r="N26" s="2">
        <v>2015</v>
      </c>
      <c r="O26" s="2">
        <v>2021</v>
      </c>
      <c r="P26" s="2" t="s">
        <v>47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s="3" customFormat="1" ht="14.25" customHeight="1">
      <c r="A27" s="35" t="s">
        <v>44</v>
      </c>
      <c r="B27" s="42" t="s">
        <v>193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  <c r="M27" s="36" t="s">
        <v>16</v>
      </c>
      <c r="N27" s="14">
        <v>2015</v>
      </c>
      <c r="O27" s="15">
        <v>2021</v>
      </c>
      <c r="P27" s="15" t="s">
        <v>47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s="3" customFormat="1" ht="90.75" customHeight="1">
      <c r="A28" s="35" t="s">
        <v>68</v>
      </c>
      <c r="B28" s="36" t="s">
        <v>192</v>
      </c>
      <c r="C28" s="37">
        <f>SUM(D28:L28)</f>
        <v>674547.2200000001</v>
      </c>
      <c r="D28" s="37">
        <v>53429.17</v>
      </c>
      <c r="E28" s="37">
        <f>SUM(E29:E31)</f>
        <v>77583.26000000001</v>
      </c>
      <c r="F28" s="37">
        <f aca="true" t="shared" si="15" ref="F28:K28">SUM(F29:F31)</f>
        <v>82329.94000000002</v>
      </c>
      <c r="G28" s="37">
        <f t="shared" si="15"/>
        <v>89249.96</v>
      </c>
      <c r="H28" s="37">
        <f t="shared" si="15"/>
        <v>92786.86000000002</v>
      </c>
      <c r="I28" s="37">
        <f>SUM(I29:I31)</f>
        <v>93056.01000000001</v>
      </c>
      <c r="J28" s="37">
        <f>SUM(J29:J31)</f>
        <v>93056.01000000001</v>
      </c>
      <c r="K28" s="37">
        <f t="shared" si="15"/>
        <v>93056.01000000001</v>
      </c>
      <c r="L28" s="37"/>
      <c r="M28" s="36" t="s">
        <v>16</v>
      </c>
      <c r="N28" s="14">
        <v>2015</v>
      </c>
      <c r="O28" s="15">
        <v>2021</v>
      </c>
      <c r="P28" s="15" t="s">
        <v>47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s="3" customFormat="1" ht="12.75">
      <c r="A29" s="38" t="s">
        <v>69</v>
      </c>
      <c r="B29" s="39" t="s">
        <v>24</v>
      </c>
      <c r="C29" s="40">
        <f>SUM(D29:L29)</f>
        <v>84</v>
      </c>
      <c r="D29" s="40">
        <f>D34</f>
        <v>0</v>
      </c>
      <c r="E29" s="40">
        <f aca="true" t="shared" si="16" ref="E29:K29">E34</f>
        <v>0</v>
      </c>
      <c r="F29" s="40">
        <f t="shared" si="16"/>
        <v>84</v>
      </c>
      <c r="G29" s="40">
        <f>G34</f>
        <v>0</v>
      </c>
      <c r="H29" s="40">
        <f t="shared" si="16"/>
        <v>0</v>
      </c>
      <c r="I29" s="40">
        <f t="shared" si="16"/>
        <v>0</v>
      </c>
      <c r="J29" s="40">
        <f t="shared" si="16"/>
        <v>0</v>
      </c>
      <c r="K29" s="40">
        <f t="shared" si="16"/>
        <v>0</v>
      </c>
      <c r="L29" s="40"/>
      <c r="M29" s="39" t="s">
        <v>16</v>
      </c>
      <c r="N29" s="16">
        <v>2015</v>
      </c>
      <c r="O29" s="17">
        <v>2021</v>
      </c>
      <c r="P29" s="17" t="s">
        <v>47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s="3" customFormat="1" ht="12.75">
      <c r="A30" s="38" t="s">
        <v>70</v>
      </c>
      <c r="B30" s="39" t="s">
        <v>18</v>
      </c>
      <c r="C30" s="40">
        <f>SUM(D30:L30)</f>
        <v>904.87</v>
      </c>
      <c r="D30" s="40">
        <f>D35</f>
        <v>348.87</v>
      </c>
      <c r="E30" s="40">
        <f aca="true" t="shared" si="17" ref="E30:K30">E35</f>
        <v>150</v>
      </c>
      <c r="F30" s="40">
        <f t="shared" si="17"/>
        <v>286</v>
      </c>
      <c r="G30" s="40">
        <f t="shared" si="17"/>
        <v>120</v>
      </c>
      <c r="H30" s="40">
        <f t="shared" si="17"/>
        <v>0</v>
      </c>
      <c r="I30" s="40">
        <f t="shared" si="17"/>
        <v>0</v>
      </c>
      <c r="J30" s="40">
        <f t="shared" si="17"/>
        <v>0</v>
      </c>
      <c r="K30" s="40">
        <f t="shared" si="17"/>
        <v>0</v>
      </c>
      <c r="L30" s="40"/>
      <c r="M30" s="39" t="s">
        <v>16</v>
      </c>
      <c r="N30" s="16">
        <v>2015</v>
      </c>
      <c r="O30" s="17">
        <v>2021</v>
      </c>
      <c r="P30" s="17" t="s">
        <v>47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s="3" customFormat="1" ht="12.75">
      <c r="A31" s="38" t="s">
        <v>71</v>
      </c>
      <c r="B31" s="39" t="s">
        <v>6</v>
      </c>
      <c r="C31" s="40">
        <f>SUM(D31:L31)</f>
        <v>691706.1300000001</v>
      </c>
      <c r="D31" s="40">
        <f>D36</f>
        <v>71228.08</v>
      </c>
      <c r="E31" s="40">
        <f>E36</f>
        <v>77433.26000000001</v>
      </c>
      <c r="F31" s="40">
        <f>F36</f>
        <v>81959.94000000002</v>
      </c>
      <c r="G31" s="40">
        <f>G36</f>
        <v>89129.96</v>
      </c>
      <c r="H31" s="40">
        <f>H36</f>
        <v>92786.86000000002</v>
      </c>
      <c r="I31" s="40">
        <f>SUM(I36)</f>
        <v>93056.01000000001</v>
      </c>
      <c r="J31" s="40">
        <f>SUM(J36)</f>
        <v>93056.01000000001</v>
      </c>
      <c r="K31" s="40">
        <f>SUM(K36)</f>
        <v>93056.01000000001</v>
      </c>
      <c r="L31" s="40"/>
      <c r="M31" s="39" t="s">
        <v>16</v>
      </c>
      <c r="N31" s="16">
        <v>2015</v>
      </c>
      <c r="O31" s="17">
        <v>2021</v>
      </c>
      <c r="P31" s="17" t="s">
        <v>47</v>
      </c>
      <c r="Q31" s="2"/>
      <c r="R31" s="10"/>
      <c r="S31" s="1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s="3" customFormat="1" ht="12.75">
      <c r="A32" s="35" t="s">
        <v>72</v>
      </c>
      <c r="B32" s="36" t="s">
        <v>3</v>
      </c>
      <c r="C32" s="37" t="s">
        <v>16</v>
      </c>
      <c r="D32" s="37" t="s">
        <v>16</v>
      </c>
      <c r="E32" s="37" t="s">
        <v>16</v>
      </c>
      <c r="F32" s="37" t="s">
        <v>16</v>
      </c>
      <c r="G32" s="37" t="s">
        <v>16</v>
      </c>
      <c r="H32" s="37" t="s">
        <v>16</v>
      </c>
      <c r="I32" s="37" t="s">
        <v>16</v>
      </c>
      <c r="J32" s="37" t="s">
        <v>16</v>
      </c>
      <c r="K32" s="37" t="s">
        <v>16</v>
      </c>
      <c r="L32" s="37" t="s">
        <v>16</v>
      </c>
      <c r="M32" s="36" t="s">
        <v>16</v>
      </c>
      <c r="N32" s="14">
        <v>2015</v>
      </c>
      <c r="O32" s="15">
        <v>2021</v>
      </c>
      <c r="P32" s="15" t="s">
        <v>47</v>
      </c>
      <c r="Q32" s="2"/>
      <c r="R32" s="11"/>
      <c r="S32" s="1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s="3" customFormat="1" ht="25.5">
      <c r="A33" s="35" t="s">
        <v>73</v>
      </c>
      <c r="B33" s="36" t="s">
        <v>26</v>
      </c>
      <c r="C33" s="37">
        <f>SUM(D33:L33)</f>
        <v>692695.0000000001</v>
      </c>
      <c r="D33" s="37">
        <f aca="true" t="shared" si="18" ref="D33:K33">SUM(D34:D36)</f>
        <v>71576.95</v>
      </c>
      <c r="E33" s="37">
        <f t="shared" si="18"/>
        <v>77583.26000000001</v>
      </c>
      <c r="F33" s="37">
        <f t="shared" si="18"/>
        <v>82329.94000000002</v>
      </c>
      <c r="G33" s="37">
        <f t="shared" si="18"/>
        <v>89249.96</v>
      </c>
      <c r="H33" s="37">
        <f t="shared" si="18"/>
        <v>92786.86000000002</v>
      </c>
      <c r="I33" s="37">
        <f t="shared" si="18"/>
        <v>93056.01000000001</v>
      </c>
      <c r="J33" s="37">
        <f t="shared" si="18"/>
        <v>93056.01000000001</v>
      </c>
      <c r="K33" s="37">
        <f t="shared" si="18"/>
        <v>93056.01000000001</v>
      </c>
      <c r="L33" s="37"/>
      <c r="M33" s="36" t="s">
        <v>16</v>
      </c>
      <c r="N33" s="14">
        <v>2015</v>
      </c>
      <c r="O33" s="15">
        <v>2021</v>
      </c>
      <c r="P33" s="15" t="s">
        <v>47</v>
      </c>
      <c r="Q33" s="2"/>
      <c r="R33" s="11"/>
      <c r="S33" s="1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s="3" customFormat="1" ht="12.75">
      <c r="A34" s="38" t="s">
        <v>74</v>
      </c>
      <c r="B34" s="39" t="s">
        <v>24</v>
      </c>
      <c r="C34" s="40">
        <f>SUM(D34:L34)</f>
        <v>84</v>
      </c>
      <c r="D34" s="40">
        <f>D64+D70+D88</f>
        <v>0</v>
      </c>
      <c r="E34" s="40">
        <f aca="true" t="shared" si="19" ref="E34:K34">E64+E70+E88</f>
        <v>0</v>
      </c>
      <c r="F34" s="40">
        <f t="shared" si="19"/>
        <v>84</v>
      </c>
      <c r="G34" s="40">
        <f>G64+G70+G88+G120</f>
        <v>0</v>
      </c>
      <c r="H34" s="40">
        <f t="shared" si="19"/>
        <v>0</v>
      </c>
      <c r="I34" s="40">
        <f t="shared" si="19"/>
        <v>0</v>
      </c>
      <c r="J34" s="40">
        <f t="shared" si="19"/>
        <v>0</v>
      </c>
      <c r="K34" s="40">
        <f t="shared" si="19"/>
        <v>0</v>
      </c>
      <c r="L34" s="40"/>
      <c r="M34" s="39" t="s">
        <v>16</v>
      </c>
      <c r="N34" s="16">
        <v>2015</v>
      </c>
      <c r="O34" s="17">
        <v>2021</v>
      </c>
      <c r="P34" s="17" t="s">
        <v>47</v>
      </c>
      <c r="Q34" s="2"/>
      <c r="R34" s="11"/>
      <c r="S34" s="1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s="3" customFormat="1" ht="12.75">
      <c r="A35" s="38" t="s">
        <v>75</v>
      </c>
      <c r="B35" s="39" t="s">
        <v>18</v>
      </c>
      <c r="C35" s="40">
        <f>SUM(D35:L35)</f>
        <v>904.87</v>
      </c>
      <c r="D35" s="40">
        <f>D39+D42+D60+D65+D71+D76+D78+D83+D85+D89+D92</f>
        <v>348.87</v>
      </c>
      <c r="E35" s="40">
        <f aca="true" t="shared" si="20" ref="E35:K35">E39+E42+E60+E65+E71+E76+E78+E83+E85+E89+E92</f>
        <v>150</v>
      </c>
      <c r="F35" s="40">
        <f t="shared" si="20"/>
        <v>286</v>
      </c>
      <c r="G35" s="40">
        <f t="shared" si="20"/>
        <v>120</v>
      </c>
      <c r="H35" s="40">
        <f t="shared" si="20"/>
        <v>0</v>
      </c>
      <c r="I35" s="40">
        <f t="shared" si="20"/>
        <v>0</v>
      </c>
      <c r="J35" s="40">
        <f t="shared" si="20"/>
        <v>0</v>
      </c>
      <c r="K35" s="40">
        <f t="shared" si="20"/>
        <v>0</v>
      </c>
      <c r="L35" s="40"/>
      <c r="M35" s="39" t="s">
        <v>16</v>
      </c>
      <c r="N35" s="16">
        <v>2015</v>
      </c>
      <c r="O35" s="17">
        <v>2021</v>
      </c>
      <c r="P35" s="17" t="s">
        <v>47</v>
      </c>
      <c r="Q35" s="2"/>
      <c r="R35" s="11"/>
      <c r="S35" s="1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s="3" customFormat="1" ht="12.75">
      <c r="A36" s="38" t="s">
        <v>76</v>
      </c>
      <c r="B36" s="39" t="s">
        <v>6</v>
      </c>
      <c r="C36" s="40">
        <f>SUM(D36:L36)</f>
        <v>691706.1300000001</v>
      </c>
      <c r="D36" s="40">
        <f aca="true" t="shared" si="21" ref="D36:K36">D38+D41+D44+D46+D48+D50+D52+D54+D56+D58+D62+D66+D68+D72+D74+D80+D82+D86+D90+D93</f>
        <v>71228.08</v>
      </c>
      <c r="E36" s="40">
        <f t="shared" si="21"/>
        <v>77433.26000000001</v>
      </c>
      <c r="F36" s="40">
        <f t="shared" si="21"/>
        <v>81959.94000000002</v>
      </c>
      <c r="G36" s="40">
        <f t="shared" si="21"/>
        <v>89129.96</v>
      </c>
      <c r="H36" s="40">
        <f t="shared" si="21"/>
        <v>92786.86000000002</v>
      </c>
      <c r="I36" s="40">
        <f t="shared" si="21"/>
        <v>93056.01000000001</v>
      </c>
      <c r="J36" s="40">
        <f t="shared" si="21"/>
        <v>93056.01000000001</v>
      </c>
      <c r="K36" s="40">
        <f t="shared" si="21"/>
        <v>93056.01000000001</v>
      </c>
      <c r="L36" s="40"/>
      <c r="M36" s="39" t="s">
        <v>16</v>
      </c>
      <c r="N36" s="16">
        <v>2015</v>
      </c>
      <c r="O36" s="17">
        <v>2021</v>
      </c>
      <c r="P36" s="17" t="s">
        <v>47</v>
      </c>
      <c r="Q36" s="2"/>
      <c r="R36" s="10"/>
      <c r="S36" s="1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s="3" customFormat="1" ht="81.75" customHeight="1">
      <c r="A37" s="35" t="s">
        <v>77</v>
      </c>
      <c r="B37" s="36" t="s">
        <v>14</v>
      </c>
      <c r="C37" s="37">
        <f>SUM(C38:C39)</f>
        <v>162452.77999999997</v>
      </c>
      <c r="D37" s="37">
        <f>D38</f>
        <v>16893.8</v>
      </c>
      <c r="E37" s="37">
        <f aca="true" t="shared" si="22" ref="E37:K37">E38</f>
        <v>17180.7</v>
      </c>
      <c r="F37" s="37">
        <f t="shared" si="22"/>
        <v>19312.7</v>
      </c>
      <c r="G37" s="37">
        <f t="shared" si="22"/>
        <v>20688.98</v>
      </c>
      <c r="H37" s="37">
        <f t="shared" si="22"/>
        <v>21478.34</v>
      </c>
      <c r="I37" s="37">
        <f t="shared" si="22"/>
        <v>22299.42</v>
      </c>
      <c r="J37" s="37">
        <f t="shared" si="22"/>
        <v>22299.42</v>
      </c>
      <c r="K37" s="37">
        <f t="shared" si="22"/>
        <v>22299.42</v>
      </c>
      <c r="L37" s="37"/>
      <c r="M37" s="36" t="s">
        <v>31</v>
      </c>
      <c r="N37" s="14">
        <v>2015</v>
      </c>
      <c r="O37" s="15">
        <v>2021</v>
      </c>
      <c r="P37" s="15" t="s">
        <v>47</v>
      </c>
      <c r="Q37" s="2"/>
      <c r="R37" s="11"/>
      <c r="S37" s="1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s="3" customFormat="1" ht="12.75">
      <c r="A38" s="48" t="s">
        <v>78</v>
      </c>
      <c r="B38" s="49" t="s">
        <v>6</v>
      </c>
      <c r="C38" s="50">
        <f>SUM(D38:L38)</f>
        <v>162452.77999999997</v>
      </c>
      <c r="D38" s="50">
        <v>16893.8</v>
      </c>
      <c r="E38" s="50">
        <v>17180.7</v>
      </c>
      <c r="F38" s="50">
        <v>19312.7</v>
      </c>
      <c r="G38" s="50">
        <v>20688.98</v>
      </c>
      <c r="H38" s="50">
        <v>21478.34</v>
      </c>
      <c r="I38" s="50">
        <v>22299.42</v>
      </c>
      <c r="J38" s="50">
        <v>22299.42</v>
      </c>
      <c r="K38" s="50">
        <v>22299.42</v>
      </c>
      <c r="L38" s="50"/>
      <c r="M38" s="51" t="s">
        <v>16</v>
      </c>
      <c r="N38" s="2">
        <v>2015</v>
      </c>
      <c r="O38" s="2">
        <v>2021</v>
      </c>
      <c r="P38" s="2" t="s">
        <v>47</v>
      </c>
      <c r="Q38" s="2"/>
      <c r="R38" s="11"/>
      <c r="S38" s="1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s="3" customFormat="1" ht="12.75">
      <c r="A39" s="48" t="s">
        <v>79</v>
      </c>
      <c r="B39" s="49" t="s">
        <v>18</v>
      </c>
      <c r="C39" s="50">
        <f>SUM(D39:L39)</f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/>
      <c r="M39" s="51"/>
      <c r="N39" s="2"/>
      <c r="O39" s="2"/>
      <c r="P39" s="2"/>
      <c r="Q39" s="2"/>
      <c r="R39" s="11"/>
      <c r="S39" s="1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s="3" customFormat="1" ht="70.5" customHeight="1">
      <c r="A40" s="35" t="s">
        <v>80</v>
      </c>
      <c r="B40" s="36" t="s">
        <v>41</v>
      </c>
      <c r="C40" s="37">
        <f>SUM(C41:C42)</f>
        <v>490110.4600000001</v>
      </c>
      <c r="D40" s="37">
        <f>D41</f>
        <v>49998.5</v>
      </c>
      <c r="E40" s="37">
        <f aca="true" t="shared" si="23" ref="E40:K40">E41</f>
        <v>51394.4</v>
      </c>
      <c r="F40" s="37">
        <f t="shared" si="23"/>
        <v>56687.1</v>
      </c>
      <c r="G40" s="37">
        <f t="shared" si="23"/>
        <v>63018.25</v>
      </c>
      <c r="H40" s="37">
        <f t="shared" si="23"/>
        <v>65401.37</v>
      </c>
      <c r="I40" s="37">
        <f t="shared" si="23"/>
        <v>67870.28</v>
      </c>
      <c r="J40" s="37">
        <f t="shared" si="23"/>
        <v>67870.28</v>
      </c>
      <c r="K40" s="37">
        <f t="shared" si="23"/>
        <v>67870.28</v>
      </c>
      <c r="L40" s="37"/>
      <c r="M40" s="36" t="s">
        <v>23</v>
      </c>
      <c r="N40" s="14">
        <v>2015</v>
      </c>
      <c r="O40" s="15">
        <v>2021</v>
      </c>
      <c r="P40" s="15" t="s">
        <v>47</v>
      </c>
      <c r="Q40" s="2"/>
      <c r="R40" s="11"/>
      <c r="S40" s="1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s="3" customFormat="1" ht="12.75">
      <c r="A41" s="48" t="s">
        <v>81</v>
      </c>
      <c r="B41" s="49" t="s">
        <v>6</v>
      </c>
      <c r="C41" s="50">
        <f>SUM(D41:L41)</f>
        <v>490110.4600000001</v>
      </c>
      <c r="D41" s="50">
        <v>49998.5</v>
      </c>
      <c r="E41" s="50">
        <v>51394.4</v>
      </c>
      <c r="F41" s="50">
        <v>56687.1</v>
      </c>
      <c r="G41" s="50">
        <v>63018.25</v>
      </c>
      <c r="H41" s="50">
        <v>65401.37</v>
      </c>
      <c r="I41" s="50">
        <v>67870.28</v>
      </c>
      <c r="J41" s="50">
        <v>67870.28</v>
      </c>
      <c r="K41" s="50">
        <v>67870.28</v>
      </c>
      <c r="L41" s="50"/>
      <c r="M41" s="51" t="s">
        <v>16</v>
      </c>
      <c r="N41" s="2">
        <v>2015</v>
      </c>
      <c r="O41" s="2">
        <v>2021</v>
      </c>
      <c r="P41" s="2" t="s">
        <v>47</v>
      </c>
      <c r="Q41" s="2"/>
      <c r="R41" s="11"/>
      <c r="S41" s="1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s="3" customFormat="1" ht="12.75">
      <c r="A42" s="48" t="s">
        <v>82</v>
      </c>
      <c r="B42" s="49" t="s">
        <v>18</v>
      </c>
      <c r="C42" s="50">
        <f>SUM(D42:L42)</f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/>
      <c r="M42" s="51"/>
      <c r="N42" s="2"/>
      <c r="O42" s="2"/>
      <c r="P42" s="2"/>
      <c r="Q42" s="2"/>
      <c r="R42" s="11"/>
      <c r="S42" s="1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s="3" customFormat="1" ht="78" customHeight="1">
      <c r="A43" s="35" t="s">
        <v>83</v>
      </c>
      <c r="B43" s="36" t="s">
        <v>37</v>
      </c>
      <c r="C43" s="37">
        <f>SUM(C44)</f>
        <v>221.97</v>
      </c>
      <c r="D43" s="37">
        <f>D44</f>
        <v>5.45</v>
      </c>
      <c r="E43" s="37">
        <f aca="true" t="shared" si="24" ref="E43:K43">E44</f>
        <v>54.13</v>
      </c>
      <c r="F43" s="37">
        <f t="shared" si="24"/>
        <v>54.13</v>
      </c>
      <c r="G43" s="37">
        <f t="shared" si="24"/>
        <v>54.13</v>
      </c>
      <c r="H43" s="37">
        <f t="shared" si="24"/>
        <v>54.13</v>
      </c>
      <c r="I43" s="37">
        <f t="shared" si="24"/>
        <v>0</v>
      </c>
      <c r="J43" s="37">
        <f t="shared" si="24"/>
        <v>0</v>
      </c>
      <c r="K43" s="37">
        <f t="shared" si="24"/>
        <v>0</v>
      </c>
      <c r="L43" s="37"/>
      <c r="M43" s="36" t="s">
        <v>7</v>
      </c>
      <c r="N43" s="14">
        <v>2015</v>
      </c>
      <c r="O43" s="15">
        <v>2021</v>
      </c>
      <c r="P43" s="15" t="s">
        <v>47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s="3" customFormat="1" ht="12.75">
      <c r="A44" s="48" t="s">
        <v>84</v>
      </c>
      <c r="B44" s="49" t="s">
        <v>6</v>
      </c>
      <c r="C44" s="50">
        <f aca="true" t="shared" si="25" ref="C44:C50">SUM(D44:L44)</f>
        <v>221.97</v>
      </c>
      <c r="D44" s="50">
        <v>5.45</v>
      </c>
      <c r="E44" s="50">
        <v>54.13</v>
      </c>
      <c r="F44" s="50">
        <v>54.13</v>
      </c>
      <c r="G44" s="50">
        <v>54.13</v>
      </c>
      <c r="H44" s="50">
        <v>54.13</v>
      </c>
      <c r="I44" s="50">
        <v>0</v>
      </c>
      <c r="J44" s="50">
        <v>0</v>
      </c>
      <c r="K44" s="50">
        <v>0</v>
      </c>
      <c r="L44" s="50"/>
      <c r="M44" s="51" t="s">
        <v>16</v>
      </c>
      <c r="N44" s="2">
        <v>2015</v>
      </c>
      <c r="O44" s="2">
        <v>2021</v>
      </c>
      <c r="P44" s="2" t="s">
        <v>47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s="3" customFormat="1" ht="90.75" customHeight="1">
      <c r="A45" s="35" t="s">
        <v>85</v>
      </c>
      <c r="B45" s="36" t="s">
        <v>11</v>
      </c>
      <c r="C45" s="37">
        <f t="shared" si="25"/>
        <v>0</v>
      </c>
      <c r="D45" s="37">
        <v>0</v>
      </c>
      <c r="E45" s="37">
        <v>0</v>
      </c>
      <c r="F45" s="37">
        <v>0</v>
      </c>
      <c r="G45" s="37">
        <f>SUM(G46)</f>
        <v>0</v>
      </c>
      <c r="H45" s="37">
        <v>0</v>
      </c>
      <c r="I45" s="37">
        <f>SUM(I46)</f>
        <v>0</v>
      </c>
      <c r="J45" s="37">
        <f>SUM(J46)</f>
        <v>0</v>
      </c>
      <c r="K45" s="37">
        <f>SUM(K46)</f>
        <v>0</v>
      </c>
      <c r="L45" s="37"/>
      <c r="M45" s="36" t="s">
        <v>28</v>
      </c>
      <c r="N45" s="14">
        <v>2015</v>
      </c>
      <c r="O45" s="15">
        <v>2021</v>
      </c>
      <c r="P45" s="15" t="s">
        <v>47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s="3" customFormat="1" ht="12.75">
      <c r="A46" s="48" t="s">
        <v>86</v>
      </c>
      <c r="B46" s="49" t="s">
        <v>6</v>
      </c>
      <c r="C46" s="50">
        <f t="shared" si="25"/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/>
      <c r="M46" s="51" t="s">
        <v>16</v>
      </c>
      <c r="N46" s="2">
        <v>2015</v>
      </c>
      <c r="O46" s="2">
        <v>2021</v>
      </c>
      <c r="P46" s="2" t="s">
        <v>47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s="3" customFormat="1" ht="38.25">
      <c r="A47" s="35" t="s">
        <v>87</v>
      </c>
      <c r="B47" s="36" t="s">
        <v>168</v>
      </c>
      <c r="C47" s="37">
        <f t="shared" si="25"/>
        <v>1546.4999999999998</v>
      </c>
      <c r="D47" s="37">
        <f>D48</f>
        <v>637.08</v>
      </c>
      <c r="E47" s="37">
        <f aca="true" t="shared" si="26" ref="E47:K47">E48</f>
        <v>0</v>
      </c>
      <c r="F47" s="37">
        <f t="shared" si="26"/>
        <v>151.57</v>
      </c>
      <c r="G47" s="37">
        <f t="shared" si="26"/>
        <v>151.57</v>
      </c>
      <c r="H47" s="37">
        <f t="shared" si="26"/>
        <v>151.57</v>
      </c>
      <c r="I47" s="37">
        <f t="shared" si="26"/>
        <v>151.57</v>
      </c>
      <c r="J47" s="37">
        <f t="shared" si="26"/>
        <v>151.57</v>
      </c>
      <c r="K47" s="37">
        <f t="shared" si="26"/>
        <v>151.57</v>
      </c>
      <c r="L47" s="37"/>
      <c r="M47" s="36" t="s">
        <v>16</v>
      </c>
      <c r="N47" s="14">
        <v>2015</v>
      </c>
      <c r="O47" s="15">
        <v>2021</v>
      </c>
      <c r="P47" s="15" t="s">
        <v>47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s="3" customFormat="1" ht="12.75">
      <c r="A48" s="48" t="s">
        <v>88</v>
      </c>
      <c r="B48" s="49" t="s">
        <v>6</v>
      </c>
      <c r="C48" s="50">
        <f>SUM(D48:L48)</f>
        <v>1546.4999999999998</v>
      </c>
      <c r="D48" s="50">
        <v>637.08</v>
      </c>
      <c r="E48" s="50">
        <v>0</v>
      </c>
      <c r="F48" s="50">
        <v>151.57</v>
      </c>
      <c r="G48" s="50">
        <v>151.57</v>
      </c>
      <c r="H48" s="50">
        <v>151.57</v>
      </c>
      <c r="I48" s="50">
        <v>151.57</v>
      </c>
      <c r="J48" s="50">
        <v>151.57</v>
      </c>
      <c r="K48" s="50">
        <v>151.57</v>
      </c>
      <c r="L48" s="50"/>
      <c r="M48" s="51" t="s">
        <v>16</v>
      </c>
      <c r="N48" s="2">
        <v>2015</v>
      </c>
      <c r="O48" s="2">
        <v>2021</v>
      </c>
      <c r="P48" s="2" t="s">
        <v>47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s="3" customFormat="1" ht="55.5" customHeight="1">
      <c r="A49" s="35" t="s">
        <v>89</v>
      </c>
      <c r="B49" s="36" t="s">
        <v>156</v>
      </c>
      <c r="C49" s="37">
        <f t="shared" si="25"/>
        <v>14869.48</v>
      </c>
      <c r="D49" s="37">
        <f>D50</f>
        <v>1316.3</v>
      </c>
      <c r="E49" s="37">
        <f aca="true" t="shared" si="27" ref="E49:K49">E50</f>
        <v>1858.74</v>
      </c>
      <c r="F49" s="37">
        <f t="shared" si="27"/>
        <v>1950.74</v>
      </c>
      <c r="G49" s="37">
        <f t="shared" si="27"/>
        <v>1948.74</v>
      </c>
      <c r="H49" s="37">
        <f t="shared" si="27"/>
        <v>1948.74</v>
      </c>
      <c r="I49" s="37">
        <f t="shared" si="27"/>
        <v>1948.74</v>
      </c>
      <c r="J49" s="37">
        <f t="shared" si="27"/>
        <v>1948.74</v>
      </c>
      <c r="K49" s="37">
        <f t="shared" si="27"/>
        <v>1948.74</v>
      </c>
      <c r="L49" s="37"/>
      <c r="M49" s="36" t="s">
        <v>27</v>
      </c>
      <c r="N49" s="14">
        <v>2015</v>
      </c>
      <c r="O49" s="15">
        <v>2021</v>
      </c>
      <c r="P49" s="15" t="s">
        <v>47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s="3" customFormat="1" ht="12.75">
      <c r="A50" s="48" t="s">
        <v>90</v>
      </c>
      <c r="B50" s="49" t="s">
        <v>6</v>
      </c>
      <c r="C50" s="50">
        <f t="shared" si="25"/>
        <v>14869.48</v>
      </c>
      <c r="D50" s="50">
        <v>1316.3</v>
      </c>
      <c r="E50" s="50">
        <v>1858.74</v>
      </c>
      <c r="F50" s="50">
        <v>1950.74</v>
      </c>
      <c r="G50" s="50">
        <v>1948.74</v>
      </c>
      <c r="H50" s="50">
        <v>1948.74</v>
      </c>
      <c r="I50" s="50">
        <v>1948.74</v>
      </c>
      <c r="J50" s="50">
        <v>1948.74</v>
      </c>
      <c r="K50" s="50">
        <v>1948.74</v>
      </c>
      <c r="L50" s="50"/>
      <c r="M50" s="51" t="s">
        <v>16</v>
      </c>
      <c r="N50" s="2">
        <v>2015</v>
      </c>
      <c r="O50" s="2">
        <v>2021</v>
      </c>
      <c r="P50" s="2" t="s">
        <v>47</v>
      </c>
      <c r="Q50" s="1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s="3" customFormat="1" ht="28.5" customHeight="1">
      <c r="A51" s="35" t="s">
        <v>91</v>
      </c>
      <c r="B51" s="36" t="s">
        <v>13</v>
      </c>
      <c r="C51" s="37">
        <f>SUM(C52)</f>
        <v>1842</v>
      </c>
      <c r="D51" s="37">
        <f>D52</f>
        <v>203</v>
      </c>
      <c r="E51" s="37">
        <f aca="true" t="shared" si="28" ref="E51:K51">E52</f>
        <v>157</v>
      </c>
      <c r="F51" s="37">
        <f t="shared" si="28"/>
        <v>247</v>
      </c>
      <c r="G51" s="37">
        <f t="shared" si="28"/>
        <v>247</v>
      </c>
      <c r="H51" s="37">
        <f t="shared" si="28"/>
        <v>247</v>
      </c>
      <c r="I51" s="37">
        <f t="shared" si="28"/>
        <v>247</v>
      </c>
      <c r="J51" s="37">
        <f t="shared" si="28"/>
        <v>247</v>
      </c>
      <c r="K51" s="37">
        <f t="shared" si="28"/>
        <v>247</v>
      </c>
      <c r="L51" s="37"/>
      <c r="M51" s="36" t="s">
        <v>22</v>
      </c>
      <c r="N51" s="14">
        <v>2015</v>
      </c>
      <c r="O51" s="15">
        <v>2021</v>
      </c>
      <c r="P51" s="15" t="s">
        <v>47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s="3" customFormat="1" ht="12.75">
      <c r="A52" s="48" t="s">
        <v>92</v>
      </c>
      <c r="B52" s="49" t="s">
        <v>6</v>
      </c>
      <c r="C52" s="50">
        <f>SUM(D52:L52)</f>
        <v>1842</v>
      </c>
      <c r="D52" s="50">
        <v>203</v>
      </c>
      <c r="E52" s="50">
        <v>157</v>
      </c>
      <c r="F52" s="50">
        <v>247</v>
      </c>
      <c r="G52" s="50">
        <v>247</v>
      </c>
      <c r="H52" s="50">
        <v>247</v>
      </c>
      <c r="I52" s="50">
        <v>247</v>
      </c>
      <c r="J52" s="50">
        <v>247</v>
      </c>
      <c r="K52" s="50">
        <v>247</v>
      </c>
      <c r="L52" s="50"/>
      <c r="M52" s="51" t="s">
        <v>16</v>
      </c>
      <c r="N52" s="2">
        <v>2015</v>
      </c>
      <c r="O52" s="2">
        <v>2021</v>
      </c>
      <c r="P52" s="2" t="s">
        <v>47</v>
      </c>
      <c r="Q52" s="1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s="3" customFormat="1" ht="38.25">
      <c r="A53" s="35" t="s">
        <v>93</v>
      </c>
      <c r="B53" s="36" t="s">
        <v>151</v>
      </c>
      <c r="C53" s="37">
        <f>SUM(C54)</f>
        <v>4307.41</v>
      </c>
      <c r="D53" s="37">
        <f>D54</f>
        <v>519</v>
      </c>
      <c r="E53" s="37">
        <f aca="true" t="shared" si="29" ref="E53:K53">E54</f>
        <v>519</v>
      </c>
      <c r="F53" s="37">
        <f t="shared" si="29"/>
        <v>574.41</v>
      </c>
      <c r="G53" s="37">
        <f t="shared" si="29"/>
        <v>539</v>
      </c>
      <c r="H53" s="37">
        <f t="shared" si="29"/>
        <v>539</v>
      </c>
      <c r="I53" s="37">
        <f t="shared" si="29"/>
        <v>539</v>
      </c>
      <c r="J53" s="37">
        <f t="shared" si="29"/>
        <v>539</v>
      </c>
      <c r="K53" s="37">
        <f t="shared" si="29"/>
        <v>539</v>
      </c>
      <c r="L53" s="37"/>
      <c r="M53" s="36" t="s">
        <v>16</v>
      </c>
      <c r="N53" s="14">
        <v>2015</v>
      </c>
      <c r="O53" s="15">
        <v>2021</v>
      </c>
      <c r="P53" s="15" t="s">
        <v>47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s="3" customFormat="1" ht="12.75">
      <c r="A54" s="48" t="s">
        <v>94</v>
      </c>
      <c r="B54" s="49" t="s">
        <v>6</v>
      </c>
      <c r="C54" s="50">
        <f>SUM(D54:L54)</f>
        <v>4307.41</v>
      </c>
      <c r="D54" s="50">
        <v>519</v>
      </c>
      <c r="E54" s="50">
        <v>519</v>
      </c>
      <c r="F54" s="50">
        <v>574.41</v>
      </c>
      <c r="G54" s="50">
        <v>539</v>
      </c>
      <c r="H54" s="50">
        <v>539</v>
      </c>
      <c r="I54" s="50">
        <v>539</v>
      </c>
      <c r="J54" s="50">
        <v>539</v>
      </c>
      <c r="K54" s="50">
        <v>539</v>
      </c>
      <c r="L54" s="50"/>
      <c r="M54" s="51" t="s">
        <v>16</v>
      </c>
      <c r="N54" s="2">
        <v>2015</v>
      </c>
      <c r="O54" s="2">
        <v>2021</v>
      </c>
      <c r="P54" s="2" t="s">
        <v>47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s="3" customFormat="1" ht="38.25">
      <c r="A55" s="35" t="s">
        <v>95</v>
      </c>
      <c r="B55" s="36" t="s">
        <v>32</v>
      </c>
      <c r="C55" s="37">
        <f>SUM(D55:L55)</f>
        <v>10.82</v>
      </c>
      <c r="D55" s="37">
        <f>D56</f>
        <v>5.41</v>
      </c>
      <c r="E55" s="37">
        <f aca="true" t="shared" si="30" ref="E55:K55">E56</f>
        <v>5.41</v>
      </c>
      <c r="F55" s="37">
        <f t="shared" si="30"/>
        <v>0</v>
      </c>
      <c r="G55" s="37">
        <f t="shared" si="30"/>
        <v>0</v>
      </c>
      <c r="H55" s="37">
        <f t="shared" si="30"/>
        <v>0</v>
      </c>
      <c r="I55" s="37">
        <f t="shared" si="30"/>
        <v>0</v>
      </c>
      <c r="J55" s="37">
        <f t="shared" si="30"/>
        <v>0</v>
      </c>
      <c r="K55" s="37">
        <f t="shared" si="30"/>
        <v>0</v>
      </c>
      <c r="L55" s="37"/>
      <c r="M55" s="36" t="s">
        <v>16</v>
      </c>
      <c r="N55" s="14">
        <v>2015</v>
      </c>
      <c r="O55" s="15">
        <v>2021</v>
      </c>
      <c r="P55" s="15" t="s">
        <v>47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s="3" customFormat="1" ht="12.75">
      <c r="A56" s="48" t="s">
        <v>96</v>
      </c>
      <c r="B56" s="49" t="s">
        <v>6</v>
      </c>
      <c r="C56" s="50">
        <f>SUM(D56:L56)</f>
        <v>10.82</v>
      </c>
      <c r="D56" s="50">
        <v>5.41</v>
      </c>
      <c r="E56" s="50">
        <v>5.41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/>
      <c r="M56" s="51" t="s">
        <v>16</v>
      </c>
      <c r="N56" s="2">
        <v>2015</v>
      </c>
      <c r="O56" s="2">
        <v>2021</v>
      </c>
      <c r="P56" s="2" t="s">
        <v>47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s="3" customFormat="1" ht="79.5" customHeight="1">
      <c r="A57" s="35" t="s">
        <v>97</v>
      </c>
      <c r="B57" s="36" t="s">
        <v>25</v>
      </c>
      <c r="C57" s="37">
        <f>SUM(C58)</f>
        <v>259.5</v>
      </c>
      <c r="D57" s="37">
        <f>D58</f>
        <v>51.9</v>
      </c>
      <c r="E57" s="37">
        <f aca="true" t="shared" si="31" ref="E57:K57">E58</f>
        <v>51.9</v>
      </c>
      <c r="F57" s="37">
        <f t="shared" si="31"/>
        <v>51.9</v>
      </c>
      <c r="G57" s="37">
        <f t="shared" si="31"/>
        <v>51.9</v>
      </c>
      <c r="H57" s="37">
        <f t="shared" si="31"/>
        <v>51.9</v>
      </c>
      <c r="I57" s="37">
        <f t="shared" si="31"/>
        <v>0</v>
      </c>
      <c r="J57" s="37">
        <f t="shared" si="31"/>
        <v>0</v>
      </c>
      <c r="K57" s="37">
        <f t="shared" si="31"/>
        <v>0</v>
      </c>
      <c r="L57" s="37"/>
      <c r="M57" s="36" t="s">
        <v>39</v>
      </c>
      <c r="N57" s="14">
        <v>2015</v>
      </c>
      <c r="O57" s="15">
        <v>2021</v>
      </c>
      <c r="P57" s="15" t="s">
        <v>47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s="3" customFormat="1" ht="12.75">
      <c r="A58" s="48" t="s">
        <v>98</v>
      </c>
      <c r="B58" s="49" t="s">
        <v>6</v>
      </c>
      <c r="C58" s="50">
        <f>SUM(D58:L58)</f>
        <v>259.5</v>
      </c>
      <c r="D58" s="50">
        <v>51.9</v>
      </c>
      <c r="E58" s="50">
        <v>51.9</v>
      </c>
      <c r="F58" s="50">
        <v>51.9</v>
      </c>
      <c r="G58" s="50">
        <v>51.9</v>
      </c>
      <c r="H58" s="50">
        <v>51.9</v>
      </c>
      <c r="I58" s="50">
        <v>0</v>
      </c>
      <c r="J58" s="50">
        <v>0</v>
      </c>
      <c r="K58" s="50">
        <v>0</v>
      </c>
      <c r="L58" s="50"/>
      <c r="M58" s="51" t="s">
        <v>16</v>
      </c>
      <c r="N58" s="2">
        <v>2015</v>
      </c>
      <c r="O58" s="2">
        <v>2021</v>
      </c>
      <c r="P58" s="2" t="s">
        <v>47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s="3" customFormat="1" ht="120" customHeight="1">
      <c r="A59" s="35" t="s">
        <v>99</v>
      </c>
      <c r="B59" s="36" t="s">
        <v>17</v>
      </c>
      <c r="C59" s="37">
        <f>SUM(C60)</f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/>
      <c r="M59" s="36" t="s">
        <v>28</v>
      </c>
      <c r="N59" s="14">
        <v>2015</v>
      </c>
      <c r="O59" s="15">
        <v>2021</v>
      </c>
      <c r="P59" s="15" t="s">
        <v>47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s="3" customFormat="1" ht="12.75">
      <c r="A60" s="48" t="s">
        <v>100</v>
      </c>
      <c r="B60" s="49" t="s">
        <v>18</v>
      </c>
      <c r="C60" s="50">
        <f>SUM(D60:L60)</f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/>
      <c r="M60" s="51" t="s">
        <v>16</v>
      </c>
      <c r="N60" s="2">
        <v>2015</v>
      </c>
      <c r="O60" s="2">
        <v>2021</v>
      </c>
      <c r="P60" s="2" t="s">
        <v>47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s="3" customFormat="1" ht="155.25" customHeight="1">
      <c r="A61" s="35" t="s">
        <v>101</v>
      </c>
      <c r="B61" s="36" t="s">
        <v>153</v>
      </c>
      <c r="C61" s="37">
        <f>SUM(D61:L61)</f>
        <v>9899.78</v>
      </c>
      <c r="D61" s="37">
        <f>D62</f>
        <v>1044.6</v>
      </c>
      <c r="E61" s="37">
        <f aca="true" t="shared" si="32" ref="E61:K61">E62</f>
        <v>4554</v>
      </c>
      <c r="F61" s="37">
        <f t="shared" si="32"/>
        <v>2648</v>
      </c>
      <c r="G61" s="37">
        <f t="shared" si="32"/>
        <v>571</v>
      </c>
      <c r="H61" s="37">
        <f t="shared" si="32"/>
        <v>1082.18</v>
      </c>
      <c r="I61" s="37">
        <f t="shared" si="32"/>
        <v>0</v>
      </c>
      <c r="J61" s="37">
        <f t="shared" si="32"/>
        <v>0</v>
      </c>
      <c r="K61" s="37">
        <f t="shared" si="32"/>
        <v>0</v>
      </c>
      <c r="L61" s="37"/>
      <c r="M61" s="36" t="s">
        <v>28</v>
      </c>
      <c r="N61" s="14">
        <v>2015</v>
      </c>
      <c r="O61" s="15">
        <v>2021</v>
      </c>
      <c r="P61" s="15" t="s">
        <v>47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s="3" customFormat="1" ht="12.75">
      <c r="A62" s="48" t="s">
        <v>102</v>
      </c>
      <c r="B62" s="49" t="s">
        <v>6</v>
      </c>
      <c r="C62" s="50">
        <f>SUM(D62:L62)</f>
        <v>9899.78</v>
      </c>
      <c r="D62" s="50">
        <v>1044.6</v>
      </c>
      <c r="E62" s="50">
        <v>4554</v>
      </c>
      <c r="F62" s="50">
        <v>2648</v>
      </c>
      <c r="G62" s="50">
        <v>571</v>
      </c>
      <c r="H62" s="50">
        <v>1082.18</v>
      </c>
      <c r="I62" s="50">
        <v>0</v>
      </c>
      <c r="J62" s="50">
        <v>0</v>
      </c>
      <c r="K62" s="50">
        <v>0</v>
      </c>
      <c r="L62" s="50"/>
      <c r="M62" s="51" t="s">
        <v>16</v>
      </c>
      <c r="N62" s="2">
        <v>2015</v>
      </c>
      <c r="O62" s="2">
        <v>2021</v>
      </c>
      <c r="P62" s="2" t="s">
        <v>47</v>
      </c>
      <c r="Q62" s="11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s="3" customFormat="1" ht="192" customHeight="1">
      <c r="A63" s="35" t="s">
        <v>103</v>
      </c>
      <c r="B63" s="36" t="s">
        <v>42</v>
      </c>
      <c r="C63" s="37">
        <f>SUM(C64:C66)</f>
        <v>1045.76</v>
      </c>
      <c r="D63" s="37">
        <f>D64+D65+D66</f>
        <v>216.2</v>
      </c>
      <c r="E63" s="37">
        <f aca="true" t="shared" si="33" ref="E63:K63">E64+E65+E66</f>
        <v>222.39</v>
      </c>
      <c r="F63" s="37">
        <f t="shared" si="33"/>
        <v>162.39</v>
      </c>
      <c r="G63" s="37">
        <f t="shared" si="33"/>
        <v>162.39</v>
      </c>
      <c r="H63" s="37">
        <f t="shared" si="33"/>
        <v>282.39</v>
      </c>
      <c r="I63" s="37">
        <f t="shared" si="33"/>
        <v>0</v>
      </c>
      <c r="J63" s="37">
        <f t="shared" si="33"/>
        <v>0</v>
      </c>
      <c r="K63" s="37">
        <f t="shared" si="33"/>
        <v>0</v>
      </c>
      <c r="L63" s="37"/>
      <c r="M63" s="36" t="s">
        <v>15</v>
      </c>
      <c r="N63" s="14">
        <v>2015</v>
      </c>
      <c r="O63" s="15">
        <v>2021</v>
      </c>
      <c r="P63" s="15" t="s">
        <v>47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s="3" customFormat="1" ht="12.75">
      <c r="A64" s="48" t="s">
        <v>104</v>
      </c>
      <c r="B64" s="49" t="s">
        <v>24</v>
      </c>
      <c r="C64" s="50">
        <f>SUM(D64:L64)</f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/>
      <c r="M64" s="51" t="s">
        <v>16</v>
      </c>
      <c r="N64" s="2">
        <v>2015</v>
      </c>
      <c r="O64" s="2">
        <v>2021</v>
      </c>
      <c r="P64" s="2" t="s">
        <v>47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s="3" customFormat="1" ht="12.75">
      <c r="A65" s="48" t="s">
        <v>105</v>
      </c>
      <c r="B65" s="49" t="s">
        <v>18</v>
      </c>
      <c r="C65" s="50">
        <f>SUM(D65:L65)</f>
        <v>0</v>
      </c>
      <c r="D65" s="52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/>
      <c r="M65" s="5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s="3" customFormat="1" ht="12.75">
      <c r="A66" s="48" t="s">
        <v>106</v>
      </c>
      <c r="B66" s="49" t="s">
        <v>6</v>
      </c>
      <c r="C66" s="50">
        <f>SUM(D66:L66)</f>
        <v>1045.76</v>
      </c>
      <c r="D66" s="50">
        <v>216.2</v>
      </c>
      <c r="E66" s="50">
        <v>222.39</v>
      </c>
      <c r="F66" s="50">
        <v>162.39</v>
      </c>
      <c r="G66" s="50">
        <v>162.39</v>
      </c>
      <c r="H66" s="50">
        <v>282.39</v>
      </c>
      <c r="I66" s="50">
        <v>0</v>
      </c>
      <c r="J66" s="50">
        <v>0</v>
      </c>
      <c r="K66" s="50">
        <v>0</v>
      </c>
      <c r="L66" s="50"/>
      <c r="M66" s="51" t="s">
        <v>16</v>
      </c>
      <c r="N66" s="2">
        <v>2015</v>
      </c>
      <c r="O66" s="2">
        <v>2021</v>
      </c>
      <c r="P66" s="2" t="s">
        <v>47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s="3" customFormat="1" ht="57.75" customHeight="1">
      <c r="A67" s="35" t="s">
        <v>107</v>
      </c>
      <c r="B67" s="36" t="s">
        <v>144</v>
      </c>
      <c r="C67" s="37">
        <v>23.52</v>
      </c>
      <c r="D67" s="37">
        <f>SUM(D68)</f>
        <v>0</v>
      </c>
      <c r="E67" s="37">
        <f aca="true" t="shared" si="34" ref="E67:K67">SUM(E68)</f>
        <v>0</v>
      </c>
      <c r="F67" s="37">
        <f t="shared" si="34"/>
        <v>0</v>
      </c>
      <c r="G67" s="37">
        <f t="shared" si="34"/>
        <v>0</v>
      </c>
      <c r="H67" s="37">
        <f t="shared" si="34"/>
        <v>0</v>
      </c>
      <c r="I67" s="37">
        <f t="shared" si="34"/>
        <v>0</v>
      </c>
      <c r="J67" s="37">
        <f t="shared" si="34"/>
        <v>0</v>
      </c>
      <c r="K67" s="37">
        <f t="shared" si="34"/>
        <v>0</v>
      </c>
      <c r="L67" s="37"/>
      <c r="M67" s="53" t="s">
        <v>112</v>
      </c>
      <c r="N67" s="14">
        <v>2015</v>
      </c>
      <c r="O67" s="15">
        <v>2021</v>
      </c>
      <c r="P67" s="15" t="s">
        <v>47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s="3" customFormat="1" ht="12.75">
      <c r="A68" s="48" t="s">
        <v>108</v>
      </c>
      <c r="B68" s="49" t="s">
        <v>6</v>
      </c>
      <c r="C68" s="50">
        <f>SUM(D68:L68)</f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/>
      <c r="M68" s="51" t="s">
        <v>16</v>
      </c>
      <c r="N68" s="2">
        <v>2015</v>
      </c>
      <c r="O68" s="2">
        <v>2021</v>
      </c>
      <c r="P68" s="2" t="s">
        <v>47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s="3" customFormat="1" ht="178.5" customHeight="1">
      <c r="A69" s="35" t="s">
        <v>109</v>
      </c>
      <c r="B69" s="36" t="s">
        <v>174</v>
      </c>
      <c r="C69" s="37">
        <f>SUM(C70:C72)</f>
        <v>270.2</v>
      </c>
      <c r="D69" s="37">
        <f>SUM(D70:D72)</f>
        <v>270.2</v>
      </c>
      <c r="E69" s="37">
        <f>SUM(E70:E72)</f>
        <v>0</v>
      </c>
      <c r="F69" s="37">
        <f>SUM(F70:F72)</f>
        <v>0</v>
      </c>
      <c r="G69" s="37">
        <v>0</v>
      </c>
      <c r="H69" s="37">
        <f>SUM(H70:H72)</f>
        <v>0</v>
      </c>
      <c r="I69" s="37">
        <f>SUM(I70+I71+I72)</f>
        <v>0</v>
      </c>
      <c r="J69" s="37">
        <v>0</v>
      </c>
      <c r="K69" s="37">
        <v>0</v>
      </c>
      <c r="L69" s="37"/>
      <c r="M69" s="53" t="s">
        <v>113</v>
      </c>
      <c r="N69" s="14">
        <v>2015</v>
      </c>
      <c r="O69" s="15">
        <v>2021</v>
      </c>
      <c r="P69" s="15" t="s">
        <v>47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s="3" customFormat="1" ht="12.75">
      <c r="A70" s="48" t="s">
        <v>110</v>
      </c>
      <c r="B70" s="49" t="s">
        <v>24</v>
      </c>
      <c r="C70" s="50">
        <f>SUM(D70:L70)</f>
        <v>0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/>
      <c r="M70" s="51" t="s">
        <v>16</v>
      </c>
      <c r="N70" s="2">
        <v>2015</v>
      </c>
      <c r="O70" s="2">
        <v>2021</v>
      </c>
      <c r="P70" s="2" t="s">
        <v>47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s="3" customFormat="1" ht="12.75">
      <c r="A71" s="48" t="s">
        <v>111</v>
      </c>
      <c r="B71" s="49" t="s">
        <v>18</v>
      </c>
      <c r="C71" s="50">
        <f>SUM(D71:L71)</f>
        <v>225.17</v>
      </c>
      <c r="D71" s="50">
        <v>225.17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/>
      <c r="M71" s="51" t="s">
        <v>16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s="3" customFormat="1" ht="12.75">
      <c r="A72" s="48" t="s">
        <v>154</v>
      </c>
      <c r="B72" s="49" t="s">
        <v>6</v>
      </c>
      <c r="C72" s="50">
        <f>SUM(D72:L72)</f>
        <v>45.03</v>
      </c>
      <c r="D72" s="50">
        <v>45.03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/>
      <c r="M72" s="5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s="3" customFormat="1" ht="82.5" customHeight="1">
      <c r="A73" s="35" t="s">
        <v>155</v>
      </c>
      <c r="B73" s="36" t="s">
        <v>169</v>
      </c>
      <c r="C73" s="37">
        <f>SUM(C74)</f>
        <v>0</v>
      </c>
      <c r="D73" s="37">
        <f>SUM(D74)</f>
        <v>0</v>
      </c>
      <c r="E73" s="37">
        <f>SUM(E74)</f>
        <v>0</v>
      </c>
      <c r="F73" s="37">
        <f>SUM(F74)</f>
        <v>0</v>
      </c>
      <c r="G73" s="37">
        <f aca="true" t="shared" si="35" ref="G73:K79">SUM(G74)</f>
        <v>0</v>
      </c>
      <c r="H73" s="37">
        <f t="shared" si="35"/>
        <v>0</v>
      </c>
      <c r="I73" s="37">
        <f t="shared" si="35"/>
        <v>0</v>
      </c>
      <c r="J73" s="37">
        <f t="shared" si="35"/>
        <v>0</v>
      </c>
      <c r="K73" s="37">
        <f t="shared" si="35"/>
        <v>0</v>
      </c>
      <c r="L73" s="37"/>
      <c r="M73" s="36" t="s">
        <v>27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s="3" customFormat="1" ht="12.75">
      <c r="A74" s="48" t="s">
        <v>158</v>
      </c>
      <c r="B74" s="49" t="s">
        <v>6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/>
      <c r="M74" s="51" t="s">
        <v>16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s="3" customFormat="1" ht="102">
      <c r="A75" s="35" t="s">
        <v>159</v>
      </c>
      <c r="B75" s="36" t="s">
        <v>170</v>
      </c>
      <c r="C75" s="37">
        <f>SUM(C76)</f>
        <v>0</v>
      </c>
      <c r="D75" s="37">
        <f>SUM(D76)</f>
        <v>0</v>
      </c>
      <c r="E75" s="37">
        <f>SUM(E76)</f>
        <v>0</v>
      </c>
      <c r="F75" s="37">
        <f>SUM(F76)</f>
        <v>0</v>
      </c>
      <c r="G75" s="37">
        <f t="shared" si="35"/>
        <v>0</v>
      </c>
      <c r="H75" s="37">
        <f t="shared" si="35"/>
        <v>0</v>
      </c>
      <c r="I75" s="37">
        <f t="shared" si="35"/>
        <v>0</v>
      </c>
      <c r="J75" s="37">
        <f t="shared" si="35"/>
        <v>0</v>
      </c>
      <c r="K75" s="37">
        <f t="shared" si="35"/>
        <v>0</v>
      </c>
      <c r="L75" s="37"/>
      <c r="M75" s="36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s="3" customFormat="1" ht="12.75">
      <c r="A76" s="48" t="s">
        <v>160</v>
      </c>
      <c r="B76" s="49" t="s">
        <v>18</v>
      </c>
      <c r="C76" s="50">
        <f>SUM(D76:L76)</f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/>
      <c r="M76" s="51" t="s">
        <v>16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s="3" customFormat="1" ht="76.5">
      <c r="A77" s="35" t="s">
        <v>161</v>
      </c>
      <c r="B77" s="36" t="s">
        <v>171</v>
      </c>
      <c r="C77" s="37">
        <f>SUM(C78)</f>
        <v>0</v>
      </c>
      <c r="D77" s="37">
        <f>SUM(D78)</f>
        <v>0</v>
      </c>
      <c r="E77" s="37">
        <f>SUM(E78)</f>
        <v>0</v>
      </c>
      <c r="F77" s="37">
        <f>SUM(F78)</f>
        <v>0</v>
      </c>
      <c r="G77" s="37">
        <f t="shared" si="35"/>
        <v>0</v>
      </c>
      <c r="H77" s="37">
        <f t="shared" si="35"/>
        <v>0</v>
      </c>
      <c r="I77" s="37">
        <f t="shared" si="35"/>
        <v>0</v>
      </c>
      <c r="J77" s="37">
        <f t="shared" si="35"/>
        <v>0</v>
      </c>
      <c r="K77" s="37">
        <f t="shared" si="35"/>
        <v>0</v>
      </c>
      <c r="L77" s="37"/>
      <c r="M77" s="36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s="3" customFormat="1" ht="12.75">
      <c r="A78" s="48" t="s">
        <v>162</v>
      </c>
      <c r="B78" s="49" t="s">
        <v>18</v>
      </c>
      <c r="C78" s="50">
        <f>SUM(D78:L78)</f>
        <v>0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/>
      <c r="M78" s="51" t="s">
        <v>16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s="3" customFormat="1" ht="118.5" customHeight="1">
      <c r="A79" s="35" t="s">
        <v>163</v>
      </c>
      <c r="B79" s="36" t="s">
        <v>172</v>
      </c>
      <c r="C79" s="37">
        <f>SUM(C80)</f>
        <v>4697.78</v>
      </c>
      <c r="D79" s="37">
        <f>SUM(D80)</f>
        <v>284.95</v>
      </c>
      <c r="E79" s="37">
        <f>SUM(E80)</f>
        <v>1285.59</v>
      </c>
      <c r="F79" s="37">
        <f>SUM(F80)</f>
        <v>0</v>
      </c>
      <c r="G79" s="37">
        <f t="shared" si="35"/>
        <v>1577</v>
      </c>
      <c r="H79" s="37">
        <f t="shared" si="35"/>
        <v>1550.24</v>
      </c>
      <c r="I79" s="37">
        <f t="shared" si="35"/>
        <v>0</v>
      </c>
      <c r="J79" s="37">
        <f t="shared" si="35"/>
        <v>0</v>
      </c>
      <c r="K79" s="37">
        <f t="shared" si="35"/>
        <v>0</v>
      </c>
      <c r="L79" s="37"/>
      <c r="M79" s="36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s="3" customFormat="1" ht="12.75">
      <c r="A80" s="48" t="s">
        <v>164</v>
      </c>
      <c r="B80" s="49" t="s">
        <v>6</v>
      </c>
      <c r="C80" s="50">
        <f>SUM(D80:L80)</f>
        <v>4697.78</v>
      </c>
      <c r="D80" s="50">
        <v>284.95</v>
      </c>
      <c r="E80" s="50">
        <v>1285.59</v>
      </c>
      <c r="F80" s="50">
        <v>0</v>
      </c>
      <c r="G80" s="50">
        <v>1577</v>
      </c>
      <c r="H80" s="50">
        <v>1550.24</v>
      </c>
      <c r="I80" s="50">
        <v>0</v>
      </c>
      <c r="J80" s="50">
        <v>0</v>
      </c>
      <c r="K80" s="50">
        <v>0</v>
      </c>
      <c r="L80" s="50"/>
      <c r="M80" s="51" t="s">
        <v>16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s="3" customFormat="1" ht="52.5" customHeight="1">
      <c r="A81" s="35" t="s">
        <v>165</v>
      </c>
      <c r="B81" s="36" t="s">
        <v>173</v>
      </c>
      <c r="C81" s="37">
        <f>SUM(E81:K81)</f>
        <v>0</v>
      </c>
      <c r="D81" s="37">
        <f>SUM(D82:D83)</f>
        <v>130.56</v>
      </c>
      <c r="E81" s="37">
        <f aca="true" t="shared" si="36" ref="E81:K81">SUM(E82:E83)</f>
        <v>0</v>
      </c>
      <c r="F81" s="37">
        <f t="shared" si="36"/>
        <v>0</v>
      </c>
      <c r="G81" s="37">
        <f t="shared" si="36"/>
        <v>0</v>
      </c>
      <c r="H81" s="37">
        <f t="shared" si="36"/>
        <v>0</v>
      </c>
      <c r="I81" s="37">
        <f t="shared" si="36"/>
        <v>0</v>
      </c>
      <c r="J81" s="37">
        <f t="shared" si="36"/>
        <v>0</v>
      </c>
      <c r="K81" s="37">
        <f t="shared" si="36"/>
        <v>0</v>
      </c>
      <c r="L81" s="37"/>
      <c r="M81" s="36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s="3" customFormat="1" ht="12.75" customHeight="1">
      <c r="A82" s="48" t="s">
        <v>166</v>
      </c>
      <c r="B82" s="49" t="s">
        <v>6</v>
      </c>
      <c r="C82" s="50">
        <f>SUM(D82:L82)</f>
        <v>6.86</v>
      </c>
      <c r="D82" s="50">
        <v>6.86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/>
      <c r="M82" s="51" t="s">
        <v>16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s="3" customFormat="1" ht="12.75">
      <c r="A83" s="48" t="s">
        <v>167</v>
      </c>
      <c r="B83" s="49" t="s">
        <v>18</v>
      </c>
      <c r="C83" s="50">
        <f>SUM(D83:L83)</f>
        <v>123.7</v>
      </c>
      <c r="D83" s="50">
        <v>123.7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/>
      <c r="M83" s="51" t="s">
        <v>16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s="3" customFormat="1" ht="216.75">
      <c r="A84" s="48" t="s">
        <v>177</v>
      </c>
      <c r="B84" s="36" t="s">
        <v>176</v>
      </c>
      <c r="C84" s="54">
        <v>0</v>
      </c>
      <c r="D84" s="54">
        <v>0</v>
      </c>
      <c r="E84" s="54">
        <f>SUM(E85:E86)</f>
        <v>300</v>
      </c>
      <c r="F84" s="54">
        <v>0</v>
      </c>
      <c r="G84" s="54">
        <v>0</v>
      </c>
      <c r="H84" s="54">
        <v>0</v>
      </c>
      <c r="I84" s="54">
        <f>I86+I85</f>
        <v>0</v>
      </c>
      <c r="J84" s="54">
        <f>J86+J85</f>
        <v>0</v>
      </c>
      <c r="K84" s="54">
        <v>0</v>
      </c>
      <c r="L84" s="54"/>
      <c r="M84" s="5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s="3" customFormat="1" ht="12.75">
      <c r="A85" s="48" t="s">
        <v>178</v>
      </c>
      <c r="B85" s="51" t="s">
        <v>18</v>
      </c>
      <c r="C85" s="55">
        <v>0</v>
      </c>
      <c r="D85" s="55">
        <v>0</v>
      </c>
      <c r="E85" s="55">
        <v>150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/>
      <c r="M85" s="5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s="3" customFormat="1" ht="12.75">
      <c r="A86" s="48" t="s">
        <v>179</v>
      </c>
      <c r="B86" s="51" t="s">
        <v>6</v>
      </c>
      <c r="C86" s="55">
        <v>0</v>
      </c>
      <c r="D86" s="55">
        <v>0</v>
      </c>
      <c r="E86" s="55">
        <v>150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/>
      <c r="M86" s="5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s="3" customFormat="1" ht="107.25" customHeight="1">
      <c r="A87" s="56" t="s">
        <v>180</v>
      </c>
      <c r="B87" s="57" t="s">
        <v>183</v>
      </c>
      <c r="C87" s="54">
        <v>0</v>
      </c>
      <c r="D87" s="54">
        <v>0</v>
      </c>
      <c r="E87" s="54">
        <v>0</v>
      </c>
      <c r="F87" s="54">
        <f>SUM(F88:F90)</f>
        <v>240</v>
      </c>
      <c r="G87" s="54">
        <f>SUM(G88:G90)</f>
        <v>240</v>
      </c>
      <c r="H87" s="54">
        <f>SUM(H88:H90)</f>
        <v>0</v>
      </c>
      <c r="I87" s="54">
        <f>I90+I89</f>
        <v>0</v>
      </c>
      <c r="J87" s="54">
        <f>J90+J89+J88</f>
        <v>0</v>
      </c>
      <c r="K87" s="54">
        <v>0</v>
      </c>
      <c r="L87" s="54"/>
      <c r="M87" s="5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s="3" customFormat="1" ht="14.25" customHeight="1">
      <c r="A88" s="48"/>
      <c r="B88" s="51" t="s">
        <v>188</v>
      </c>
      <c r="C88" s="55">
        <v>0</v>
      </c>
      <c r="D88" s="55">
        <v>0</v>
      </c>
      <c r="E88" s="55">
        <v>0</v>
      </c>
      <c r="F88" s="55">
        <v>84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/>
      <c r="M88" s="5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s="3" customFormat="1" ht="12.75">
      <c r="A89" s="48" t="s">
        <v>181</v>
      </c>
      <c r="B89" s="51" t="s">
        <v>18</v>
      </c>
      <c r="C89" s="55">
        <v>0</v>
      </c>
      <c r="D89" s="55">
        <v>0</v>
      </c>
      <c r="E89" s="55">
        <v>0</v>
      </c>
      <c r="F89" s="55">
        <v>36</v>
      </c>
      <c r="G89" s="55">
        <v>120</v>
      </c>
      <c r="H89" s="55">
        <v>0</v>
      </c>
      <c r="I89" s="55">
        <v>0</v>
      </c>
      <c r="J89" s="55">
        <v>0</v>
      </c>
      <c r="K89" s="55">
        <v>0</v>
      </c>
      <c r="L89" s="55"/>
      <c r="M89" s="51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s="3" customFormat="1" ht="12.75">
      <c r="A90" s="48" t="s">
        <v>182</v>
      </c>
      <c r="B90" s="51" t="s">
        <v>6</v>
      </c>
      <c r="C90" s="55">
        <v>0</v>
      </c>
      <c r="D90" s="55">
        <v>0</v>
      </c>
      <c r="E90" s="55">
        <v>0</v>
      </c>
      <c r="F90" s="55">
        <v>120</v>
      </c>
      <c r="G90" s="55">
        <v>120</v>
      </c>
      <c r="H90" s="55">
        <v>0</v>
      </c>
      <c r="I90" s="55">
        <v>0</v>
      </c>
      <c r="J90" s="55">
        <v>0</v>
      </c>
      <c r="K90" s="55">
        <v>0</v>
      </c>
      <c r="L90" s="55"/>
      <c r="M90" s="5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s="3" customFormat="1" ht="89.25">
      <c r="A91" s="48" t="s">
        <v>186</v>
      </c>
      <c r="B91" s="58" t="s">
        <v>187</v>
      </c>
      <c r="C91" s="54">
        <v>0</v>
      </c>
      <c r="D91" s="54">
        <v>0</v>
      </c>
      <c r="E91" s="54">
        <v>0</v>
      </c>
      <c r="F91" s="54">
        <f>SUM(F92:F93)</f>
        <v>250</v>
      </c>
      <c r="G91" s="54">
        <v>0</v>
      </c>
      <c r="H91" s="54">
        <v>0</v>
      </c>
      <c r="I91" s="54">
        <f>I93+I92</f>
        <v>0</v>
      </c>
      <c r="J91" s="54">
        <f>J93+J92</f>
        <v>0</v>
      </c>
      <c r="K91" s="54">
        <v>0</v>
      </c>
      <c r="L91" s="54"/>
      <c r="M91" s="51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s="3" customFormat="1" ht="12.75">
      <c r="A92" s="56" t="s">
        <v>184</v>
      </c>
      <c r="B92" s="51" t="s">
        <v>18</v>
      </c>
      <c r="C92" s="55">
        <v>0</v>
      </c>
      <c r="D92" s="55">
        <v>0</v>
      </c>
      <c r="E92" s="55">
        <v>0</v>
      </c>
      <c r="F92" s="55">
        <v>250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/>
      <c r="M92" s="5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s="3" customFormat="1" ht="12.75">
      <c r="A93" s="48" t="s">
        <v>185</v>
      </c>
      <c r="B93" s="51" t="s">
        <v>6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/>
      <c r="M93" s="5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s="3" customFormat="1" ht="20.25" customHeight="1">
      <c r="A94" s="35" t="s">
        <v>45</v>
      </c>
      <c r="B94" s="42" t="s">
        <v>5</v>
      </c>
      <c r="C94" s="43"/>
      <c r="D94" s="43"/>
      <c r="E94" s="43"/>
      <c r="F94" s="43"/>
      <c r="G94" s="43"/>
      <c r="H94" s="43"/>
      <c r="I94" s="43"/>
      <c r="J94" s="43"/>
      <c r="K94" s="43"/>
      <c r="L94" s="44"/>
      <c r="M94" s="36" t="s">
        <v>16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s="3" customFormat="1" ht="63" customHeight="1">
      <c r="A95" s="35" t="s">
        <v>114</v>
      </c>
      <c r="B95" s="36" t="s">
        <v>48</v>
      </c>
      <c r="C95" s="37">
        <f>SUM(D95:L95)</f>
        <v>455814.24</v>
      </c>
      <c r="D95" s="37">
        <v>35870.41</v>
      </c>
      <c r="E95" s="37">
        <f aca="true" t="shared" si="37" ref="E95:K95">SUM(E97:E98)</f>
        <v>57500.56</v>
      </c>
      <c r="F95" s="37">
        <f t="shared" si="37"/>
        <v>58306.37</v>
      </c>
      <c r="G95" s="37">
        <f>SUM(G97:G98)</f>
        <v>67773.18000000001</v>
      </c>
      <c r="H95" s="37">
        <f t="shared" si="37"/>
        <v>58246.43</v>
      </c>
      <c r="I95" s="37">
        <f t="shared" si="37"/>
        <v>59372.43</v>
      </c>
      <c r="J95" s="37">
        <f>SUM(J97:J98)</f>
        <v>59372.43</v>
      </c>
      <c r="K95" s="37">
        <f t="shared" si="37"/>
        <v>59372.43</v>
      </c>
      <c r="L95" s="37"/>
      <c r="M95" s="36" t="s">
        <v>16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s="3" customFormat="1" ht="15.75" customHeight="1">
      <c r="A96" s="38" t="s">
        <v>115</v>
      </c>
      <c r="B96" s="59" t="s">
        <v>24</v>
      </c>
      <c r="C96" s="40">
        <v>0</v>
      </c>
      <c r="D96" s="40">
        <v>0</v>
      </c>
      <c r="E96" s="40">
        <v>0</v>
      </c>
      <c r="F96" s="40">
        <v>0</v>
      </c>
      <c r="G96" s="40">
        <f>G120</f>
        <v>0</v>
      </c>
      <c r="H96" s="40">
        <v>0</v>
      </c>
      <c r="I96" s="40">
        <v>0</v>
      </c>
      <c r="J96" s="40">
        <v>0</v>
      </c>
      <c r="K96" s="40">
        <v>0</v>
      </c>
      <c r="L96" s="37"/>
      <c r="M96" s="36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s="3" customFormat="1" ht="14.25" customHeight="1">
      <c r="A97" s="35" t="s">
        <v>116</v>
      </c>
      <c r="B97" s="39" t="s">
        <v>18</v>
      </c>
      <c r="C97" s="40">
        <f>SUM(D97:L97)</f>
        <v>15654.1</v>
      </c>
      <c r="D97" s="40">
        <f>D101</f>
        <v>1899.8</v>
      </c>
      <c r="E97" s="40">
        <f aca="true" t="shared" si="38" ref="E97:K97">E101</f>
        <v>2014.2</v>
      </c>
      <c r="F97" s="40">
        <f t="shared" si="38"/>
        <v>2148.5</v>
      </c>
      <c r="G97" s="40">
        <f>G101</f>
        <v>9591.6</v>
      </c>
      <c r="H97" s="40">
        <f t="shared" si="38"/>
        <v>0</v>
      </c>
      <c r="I97" s="40">
        <f t="shared" si="38"/>
        <v>0</v>
      </c>
      <c r="J97" s="40">
        <f t="shared" si="38"/>
        <v>0</v>
      </c>
      <c r="K97" s="40">
        <f t="shared" si="38"/>
        <v>0</v>
      </c>
      <c r="L97" s="40"/>
      <c r="M97" s="39" t="s">
        <v>16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s="3" customFormat="1" ht="20.25" customHeight="1">
      <c r="A98" s="38" t="s">
        <v>117</v>
      </c>
      <c r="B98" s="39" t="s">
        <v>6</v>
      </c>
      <c r="C98" s="40">
        <f>SUM(D98:L98)</f>
        <v>450359.48</v>
      </c>
      <c r="D98" s="40">
        <f>D102</f>
        <v>44169.95</v>
      </c>
      <c r="E98" s="40">
        <f aca="true" t="shared" si="39" ref="E98:K98">E102</f>
        <v>55486.36</v>
      </c>
      <c r="F98" s="40">
        <f t="shared" si="39"/>
        <v>56157.87</v>
      </c>
      <c r="G98" s="40">
        <f t="shared" si="39"/>
        <v>58181.58</v>
      </c>
      <c r="H98" s="40">
        <f t="shared" si="39"/>
        <v>58246.43</v>
      </c>
      <c r="I98" s="40">
        <f t="shared" si="39"/>
        <v>59372.43</v>
      </c>
      <c r="J98" s="40">
        <f t="shared" si="39"/>
        <v>59372.43</v>
      </c>
      <c r="K98" s="40">
        <f t="shared" si="39"/>
        <v>59372.43</v>
      </c>
      <c r="L98" s="40"/>
      <c r="M98" s="39" t="s">
        <v>16</v>
      </c>
      <c r="N98" s="14">
        <v>2015</v>
      </c>
      <c r="O98" s="15">
        <v>2021</v>
      </c>
      <c r="P98" s="15" t="s">
        <v>47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s="3" customFormat="1" ht="78.75" customHeight="1">
      <c r="A99" s="35" t="s">
        <v>118</v>
      </c>
      <c r="B99" s="36" t="s">
        <v>3</v>
      </c>
      <c r="C99" s="37" t="s">
        <v>16</v>
      </c>
      <c r="D99" s="37" t="s">
        <v>16</v>
      </c>
      <c r="E99" s="37" t="s">
        <v>16</v>
      </c>
      <c r="F99" s="37" t="s">
        <v>16</v>
      </c>
      <c r="G99" s="37" t="s">
        <v>16</v>
      </c>
      <c r="H99" s="37" t="s">
        <v>16</v>
      </c>
      <c r="I99" s="37" t="s">
        <v>16</v>
      </c>
      <c r="J99" s="37" t="s">
        <v>16</v>
      </c>
      <c r="K99" s="37" t="s">
        <v>16</v>
      </c>
      <c r="L99" s="37" t="s">
        <v>16</v>
      </c>
      <c r="M99" s="36" t="s">
        <v>16</v>
      </c>
      <c r="N99" s="14">
        <v>2015</v>
      </c>
      <c r="O99" s="15">
        <v>2021</v>
      </c>
      <c r="P99" s="15" t="s">
        <v>47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s="3" customFormat="1" ht="25.5">
      <c r="A100" s="38" t="s">
        <v>119</v>
      </c>
      <c r="B100" s="36" t="s">
        <v>26</v>
      </c>
      <c r="C100" s="37">
        <f>SUM(D100:L100)</f>
        <v>466013.57999999996</v>
      </c>
      <c r="D100" s="37">
        <f>SUM(D101:D102)</f>
        <v>46069.75</v>
      </c>
      <c r="E100" s="37">
        <f>SUM(E101:E102)</f>
        <v>57500.56</v>
      </c>
      <c r="F100" s="37">
        <f aca="true" t="shared" si="40" ref="F100:K100">SUM(F101:F102)</f>
        <v>58306.37</v>
      </c>
      <c r="G100" s="37">
        <f t="shared" si="40"/>
        <v>67773.18000000001</v>
      </c>
      <c r="H100" s="37">
        <f>SUM(H101:H102)</f>
        <v>58246.43</v>
      </c>
      <c r="I100" s="37">
        <f t="shared" si="40"/>
        <v>59372.43</v>
      </c>
      <c r="J100" s="37">
        <f>SUM(J101:J102)</f>
        <v>59372.43</v>
      </c>
      <c r="K100" s="37">
        <f t="shared" si="40"/>
        <v>59372.43</v>
      </c>
      <c r="L100" s="37"/>
      <c r="M100" s="36" t="s">
        <v>16</v>
      </c>
      <c r="N100" s="16">
        <v>2015</v>
      </c>
      <c r="O100" s="17">
        <v>2021</v>
      </c>
      <c r="P100" s="17" t="s">
        <v>47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s="3" customFormat="1" ht="12.75">
      <c r="A101" s="35" t="s">
        <v>120</v>
      </c>
      <c r="B101" s="39" t="s">
        <v>18</v>
      </c>
      <c r="C101" s="40">
        <f>SUM(D101:L101)</f>
        <v>15654.1</v>
      </c>
      <c r="D101" s="40">
        <f>D104+D109+D111</f>
        <v>1899.8</v>
      </c>
      <c r="E101" s="40">
        <f aca="true" t="shared" si="41" ref="E101:K101">E104+E109+E111</f>
        <v>2014.2</v>
      </c>
      <c r="F101" s="40">
        <f t="shared" si="41"/>
        <v>2148.5</v>
      </c>
      <c r="G101" s="40">
        <f>G104+G109+G111+G121</f>
        <v>9591.6</v>
      </c>
      <c r="H101" s="40">
        <f t="shared" si="41"/>
        <v>0</v>
      </c>
      <c r="I101" s="40">
        <f t="shared" si="41"/>
        <v>0</v>
      </c>
      <c r="J101" s="40">
        <f t="shared" si="41"/>
        <v>0</v>
      </c>
      <c r="K101" s="40">
        <f t="shared" si="41"/>
        <v>0</v>
      </c>
      <c r="L101" s="40"/>
      <c r="M101" s="39" t="s">
        <v>16</v>
      </c>
      <c r="N101" s="16">
        <v>2015</v>
      </c>
      <c r="O101" s="17">
        <v>2021</v>
      </c>
      <c r="P101" s="17" t="s">
        <v>47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s="3" customFormat="1" ht="12.75">
      <c r="A102" s="38" t="s">
        <v>121</v>
      </c>
      <c r="B102" s="39" t="s">
        <v>6</v>
      </c>
      <c r="C102" s="40">
        <f>SUM(D102:L102)</f>
        <v>450359.48</v>
      </c>
      <c r="D102" s="40">
        <f>D106+D108+D112+D114+D116+D118</f>
        <v>44169.95</v>
      </c>
      <c r="E102" s="40">
        <f aca="true" t="shared" si="42" ref="E102:K102">E106+E108+E112+E114+E116+E118</f>
        <v>55486.36</v>
      </c>
      <c r="F102" s="40">
        <f t="shared" si="42"/>
        <v>56157.87</v>
      </c>
      <c r="G102" s="40">
        <f>G106+G108+G112+G114+G116+G118+G122</f>
        <v>58181.58</v>
      </c>
      <c r="H102" s="40">
        <f t="shared" si="42"/>
        <v>58246.43</v>
      </c>
      <c r="I102" s="40">
        <f t="shared" si="42"/>
        <v>59372.43</v>
      </c>
      <c r="J102" s="40">
        <f t="shared" si="42"/>
        <v>59372.43</v>
      </c>
      <c r="K102" s="40">
        <f t="shared" si="42"/>
        <v>59372.43</v>
      </c>
      <c r="L102" s="40"/>
      <c r="M102" s="39" t="s">
        <v>16</v>
      </c>
      <c r="N102" s="14">
        <v>2015</v>
      </c>
      <c r="O102" s="15">
        <v>2021</v>
      </c>
      <c r="P102" s="15" t="s">
        <v>47</v>
      </c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s="3" customFormat="1" ht="153">
      <c r="A103" s="35" t="s">
        <v>122</v>
      </c>
      <c r="B103" s="36" t="s">
        <v>157</v>
      </c>
      <c r="C103" s="37">
        <f>SUM(D103:L103)</f>
        <v>8278.1</v>
      </c>
      <c r="D103" s="37">
        <f>D104</f>
        <v>1899.8</v>
      </c>
      <c r="E103" s="37">
        <f aca="true" t="shared" si="43" ref="E103:K103">E104</f>
        <v>2014.2</v>
      </c>
      <c r="F103" s="37">
        <f t="shared" si="43"/>
        <v>2148.5</v>
      </c>
      <c r="G103" s="37">
        <f t="shared" si="43"/>
        <v>2215.6</v>
      </c>
      <c r="H103" s="37">
        <f t="shared" si="43"/>
        <v>0</v>
      </c>
      <c r="I103" s="37">
        <f t="shared" si="43"/>
        <v>0</v>
      </c>
      <c r="J103" s="37">
        <f t="shared" si="43"/>
        <v>0</v>
      </c>
      <c r="K103" s="37">
        <f t="shared" si="43"/>
        <v>0</v>
      </c>
      <c r="L103" s="37"/>
      <c r="M103" s="36" t="s">
        <v>12</v>
      </c>
      <c r="N103" s="14">
        <v>2015</v>
      </c>
      <c r="O103" s="15">
        <v>2021</v>
      </c>
      <c r="P103" s="15" t="s">
        <v>47</v>
      </c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s="3" customFormat="1" ht="12.75">
      <c r="A104" s="38" t="s">
        <v>123</v>
      </c>
      <c r="B104" s="49" t="s">
        <v>18</v>
      </c>
      <c r="C104" s="50">
        <f>SUM(D104:L104)</f>
        <v>8278.1</v>
      </c>
      <c r="D104" s="50">
        <v>1899.8</v>
      </c>
      <c r="E104" s="50">
        <v>2014.2</v>
      </c>
      <c r="F104" s="50">
        <v>2148.5</v>
      </c>
      <c r="G104" s="50">
        <v>2215.6</v>
      </c>
      <c r="H104" s="50">
        <v>0</v>
      </c>
      <c r="I104" s="50">
        <v>0</v>
      </c>
      <c r="J104" s="50">
        <v>0</v>
      </c>
      <c r="K104" s="50">
        <v>0</v>
      </c>
      <c r="L104" s="50"/>
      <c r="M104" s="51" t="s">
        <v>16</v>
      </c>
      <c r="N104" s="16">
        <v>2015</v>
      </c>
      <c r="O104" s="17">
        <v>2021</v>
      </c>
      <c r="P104" s="17" t="s">
        <v>47</v>
      </c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s="3" customFormat="1" ht="76.5">
      <c r="A105" s="35" t="s">
        <v>124</v>
      </c>
      <c r="B105" s="36" t="s">
        <v>30</v>
      </c>
      <c r="C105" s="37">
        <f>SUM(C106)</f>
        <v>0</v>
      </c>
      <c r="D105" s="37">
        <v>0</v>
      </c>
      <c r="E105" s="37">
        <v>0</v>
      </c>
      <c r="F105" s="37">
        <v>0</v>
      </c>
      <c r="G105" s="37">
        <f>SUM(G106)</f>
        <v>0</v>
      </c>
      <c r="H105" s="37">
        <v>0</v>
      </c>
      <c r="I105" s="37">
        <f>SUM(I106)</f>
        <v>0</v>
      </c>
      <c r="J105" s="37">
        <f>SUM(J106)</f>
        <v>0</v>
      </c>
      <c r="K105" s="37">
        <f>SUM(K106:L106)</f>
        <v>0</v>
      </c>
      <c r="L105" s="37"/>
      <c r="M105" s="36" t="s">
        <v>2</v>
      </c>
      <c r="N105" s="16">
        <v>2015</v>
      </c>
      <c r="O105" s="17">
        <v>2021</v>
      </c>
      <c r="P105" s="17" t="s">
        <v>47</v>
      </c>
      <c r="Q105" s="1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s="3" customFormat="1" ht="93" customHeight="1">
      <c r="A106" s="38" t="s">
        <v>125</v>
      </c>
      <c r="B106" s="49" t="s">
        <v>6</v>
      </c>
      <c r="C106" s="50">
        <f>SUM(D106:L106)</f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/>
      <c r="M106" s="51" t="s">
        <v>16</v>
      </c>
      <c r="N106" s="14">
        <v>2015</v>
      </c>
      <c r="O106" s="15">
        <v>2021</v>
      </c>
      <c r="P106" s="15" t="s">
        <v>47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s="3" customFormat="1" ht="63.75">
      <c r="A107" s="35" t="s">
        <v>126</v>
      </c>
      <c r="B107" s="36" t="s">
        <v>36</v>
      </c>
      <c r="C107" s="37">
        <f>SUM(D107:L107)</f>
        <v>444117.36999999994</v>
      </c>
      <c r="D107" s="37">
        <f>SUM(D108)</f>
        <v>43131.6</v>
      </c>
      <c r="E107" s="37">
        <f aca="true" t="shared" si="44" ref="E107:K107">SUM(E108)</f>
        <v>54448.36</v>
      </c>
      <c r="F107" s="37">
        <f t="shared" si="44"/>
        <v>55119.87</v>
      </c>
      <c r="G107" s="37">
        <f t="shared" si="44"/>
        <v>56226.4</v>
      </c>
      <c r="H107" s="37">
        <f t="shared" si="44"/>
        <v>57073.85</v>
      </c>
      <c r="I107" s="37">
        <f t="shared" si="44"/>
        <v>59372.43</v>
      </c>
      <c r="J107" s="37">
        <f t="shared" si="44"/>
        <v>59372.43</v>
      </c>
      <c r="K107" s="37">
        <f t="shared" si="44"/>
        <v>59372.43</v>
      </c>
      <c r="L107" s="37"/>
      <c r="M107" s="36" t="s">
        <v>38</v>
      </c>
      <c r="N107" s="2">
        <v>2015</v>
      </c>
      <c r="O107" s="2">
        <v>2021</v>
      </c>
      <c r="P107" s="2" t="s">
        <v>47</v>
      </c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s="3" customFormat="1" ht="58.5" customHeight="1">
      <c r="A108" s="38" t="s">
        <v>127</v>
      </c>
      <c r="B108" s="49" t="s">
        <v>6</v>
      </c>
      <c r="C108" s="50">
        <f>SUM(D108:L108)</f>
        <v>444117.36999999994</v>
      </c>
      <c r="D108" s="50">
        <v>43131.6</v>
      </c>
      <c r="E108" s="50">
        <v>54448.36</v>
      </c>
      <c r="F108" s="50">
        <v>55119.87</v>
      </c>
      <c r="G108" s="50">
        <v>56226.4</v>
      </c>
      <c r="H108" s="50">
        <v>57073.85</v>
      </c>
      <c r="I108" s="50">
        <v>59372.43</v>
      </c>
      <c r="J108" s="50">
        <v>59372.43</v>
      </c>
      <c r="K108" s="50">
        <v>59372.43</v>
      </c>
      <c r="L108" s="50"/>
      <c r="M108" s="51" t="s">
        <v>16</v>
      </c>
      <c r="N108" s="14">
        <v>2015</v>
      </c>
      <c r="O108" s="15">
        <v>2021</v>
      </c>
      <c r="P108" s="15" t="s">
        <v>47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s="3" customFormat="1" ht="12.75">
      <c r="A109" s="35" t="s">
        <v>128</v>
      </c>
      <c r="B109" s="49" t="s">
        <v>18</v>
      </c>
      <c r="C109" s="50">
        <f>SUM(D109:L109)</f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/>
      <c r="M109" s="51"/>
      <c r="N109" s="2">
        <v>2015</v>
      </c>
      <c r="O109" s="2">
        <v>2021</v>
      </c>
      <c r="P109" s="2" t="s">
        <v>47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s="3" customFormat="1" ht="95.25" customHeight="1">
      <c r="A110" s="38" t="s">
        <v>129</v>
      </c>
      <c r="B110" s="36" t="s">
        <v>175</v>
      </c>
      <c r="C110" s="37">
        <f>SUM(C111:C112)</f>
        <v>4384.16</v>
      </c>
      <c r="D110" s="37">
        <f>SUM(D111:D112)</f>
        <v>0</v>
      </c>
      <c r="E110" s="37">
        <f aca="true" t="shared" si="45" ref="E110:K110">SUM(E111:E112)</f>
        <v>1038</v>
      </c>
      <c r="F110" s="37">
        <f t="shared" si="45"/>
        <v>1038</v>
      </c>
      <c r="G110" s="37">
        <f t="shared" si="45"/>
        <v>1135.58</v>
      </c>
      <c r="H110" s="37">
        <f t="shared" si="45"/>
        <v>1172.58</v>
      </c>
      <c r="I110" s="37">
        <f t="shared" si="45"/>
        <v>0</v>
      </c>
      <c r="J110" s="37">
        <f t="shared" si="45"/>
        <v>0</v>
      </c>
      <c r="K110" s="37">
        <f t="shared" si="45"/>
        <v>0</v>
      </c>
      <c r="L110" s="37"/>
      <c r="M110" s="36" t="s">
        <v>2</v>
      </c>
      <c r="N110" s="14">
        <v>2015</v>
      </c>
      <c r="O110" s="15">
        <v>2021</v>
      </c>
      <c r="P110" s="15" t="s">
        <v>47</v>
      </c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s="3" customFormat="1" ht="12.75">
      <c r="A111" s="35" t="s">
        <v>130</v>
      </c>
      <c r="B111" s="49" t="s">
        <v>18</v>
      </c>
      <c r="C111" s="50">
        <f aca="true" t="shared" si="46" ref="C111:C118">SUM(D111:L111)</f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/>
      <c r="M111" s="51" t="s">
        <v>16</v>
      </c>
      <c r="N111" s="2">
        <v>2015</v>
      </c>
      <c r="O111" s="2">
        <v>2021</v>
      </c>
      <c r="P111" s="2" t="s">
        <v>47</v>
      </c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s="3" customFormat="1" ht="12.75">
      <c r="A112" s="38" t="s">
        <v>131</v>
      </c>
      <c r="B112" s="49" t="s">
        <v>6</v>
      </c>
      <c r="C112" s="50">
        <f t="shared" si="46"/>
        <v>4384.16</v>
      </c>
      <c r="D112" s="50">
        <v>0</v>
      </c>
      <c r="E112" s="50">
        <v>1038</v>
      </c>
      <c r="F112" s="50">
        <v>1038</v>
      </c>
      <c r="G112" s="50">
        <v>1135.58</v>
      </c>
      <c r="H112" s="50">
        <v>1172.58</v>
      </c>
      <c r="I112" s="50">
        <v>0</v>
      </c>
      <c r="J112" s="50">
        <v>0</v>
      </c>
      <c r="K112" s="50">
        <v>0</v>
      </c>
      <c r="L112" s="50"/>
      <c r="M112" s="51" t="s">
        <v>16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s="3" customFormat="1" ht="144.75" customHeight="1">
      <c r="A113" s="35" t="s">
        <v>132</v>
      </c>
      <c r="B113" s="36" t="s">
        <v>152</v>
      </c>
      <c r="C113" s="37">
        <f t="shared" si="46"/>
        <v>1038.35</v>
      </c>
      <c r="D113" s="37">
        <f aca="true" t="shared" si="47" ref="D113:K113">D114</f>
        <v>1038.35</v>
      </c>
      <c r="E113" s="37">
        <f t="shared" si="47"/>
        <v>0</v>
      </c>
      <c r="F113" s="37">
        <f t="shared" si="47"/>
        <v>0</v>
      </c>
      <c r="G113" s="37">
        <f t="shared" si="47"/>
        <v>0</v>
      </c>
      <c r="H113" s="37">
        <f t="shared" si="47"/>
        <v>0</v>
      </c>
      <c r="I113" s="37">
        <f t="shared" si="47"/>
        <v>0</v>
      </c>
      <c r="J113" s="37">
        <f t="shared" si="47"/>
        <v>0</v>
      </c>
      <c r="K113" s="37">
        <f t="shared" si="47"/>
        <v>0</v>
      </c>
      <c r="L113" s="37"/>
      <c r="M113" s="36"/>
      <c r="N113" s="14">
        <v>2015</v>
      </c>
      <c r="O113" s="15">
        <v>2021</v>
      </c>
      <c r="P113" s="15" t="s">
        <v>47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s="3" customFormat="1" ht="12.75">
      <c r="A114" s="38" t="s">
        <v>133</v>
      </c>
      <c r="B114" s="49" t="s">
        <v>6</v>
      </c>
      <c r="C114" s="50">
        <f t="shared" si="46"/>
        <v>1038.35</v>
      </c>
      <c r="D114" s="50">
        <v>1038.35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/>
      <c r="M114" s="51" t="s">
        <v>16</v>
      </c>
      <c r="N114" s="2">
        <v>2015</v>
      </c>
      <c r="O114" s="2">
        <v>2021</v>
      </c>
      <c r="P114" s="2" t="s">
        <v>47</v>
      </c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s="3" customFormat="1" ht="76.5">
      <c r="A115" s="35" t="s">
        <v>134</v>
      </c>
      <c r="B115" s="36" t="s">
        <v>145</v>
      </c>
      <c r="C115" s="37">
        <f t="shared" si="46"/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/>
      <c r="M115" s="36" t="s">
        <v>2</v>
      </c>
      <c r="N115" s="2">
        <v>2015</v>
      </c>
      <c r="O115" s="2">
        <v>2021</v>
      </c>
      <c r="P115" s="2" t="s">
        <v>47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s="3" customFormat="1" ht="180.75" customHeight="1">
      <c r="A116" s="38" t="s">
        <v>147</v>
      </c>
      <c r="B116" s="49" t="s">
        <v>6</v>
      </c>
      <c r="C116" s="50">
        <f t="shared" si="46"/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/>
      <c r="M116" s="51" t="s">
        <v>16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s="3" customFormat="1" ht="51">
      <c r="A117" s="35" t="s">
        <v>148</v>
      </c>
      <c r="B117" s="36" t="s">
        <v>146</v>
      </c>
      <c r="C117" s="37">
        <f t="shared" si="46"/>
        <v>0</v>
      </c>
      <c r="D117" s="37">
        <v>0</v>
      </c>
      <c r="E117" s="37">
        <v>0</v>
      </c>
      <c r="F117" s="37">
        <f>SUM(F118)</f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/>
      <c r="M117" s="3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s="3" customFormat="1" ht="111" customHeight="1">
      <c r="A118" s="38" t="s">
        <v>197</v>
      </c>
      <c r="B118" s="49" t="s">
        <v>6</v>
      </c>
      <c r="C118" s="50">
        <f t="shared" si="46"/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/>
      <c r="M118" s="51" t="s">
        <v>16</v>
      </c>
      <c r="N118" s="14">
        <v>2015</v>
      </c>
      <c r="O118" s="15">
        <v>2021</v>
      </c>
      <c r="P118" s="15" t="s">
        <v>47</v>
      </c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s="3" customFormat="1" ht="132" customHeight="1">
      <c r="A119" s="35" t="s">
        <v>198</v>
      </c>
      <c r="B119" s="36" t="s">
        <v>190</v>
      </c>
      <c r="C119" s="55"/>
      <c r="D119" s="55"/>
      <c r="E119" s="55"/>
      <c r="F119" s="55"/>
      <c r="G119" s="60">
        <f>SUM(G120:G122)</f>
        <v>8195.6</v>
      </c>
      <c r="H119" s="55"/>
      <c r="I119" s="55"/>
      <c r="J119" s="55"/>
      <c r="K119" s="55"/>
      <c r="L119" s="55"/>
      <c r="M119" s="51"/>
      <c r="N119" s="8"/>
      <c r="O119" s="15"/>
      <c r="P119" s="15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s="3" customFormat="1" ht="19.5" customHeight="1">
      <c r="A120" s="38" t="s">
        <v>199</v>
      </c>
      <c r="B120" s="51" t="s">
        <v>188</v>
      </c>
      <c r="C120" s="55"/>
      <c r="D120" s="55"/>
      <c r="E120" s="55"/>
      <c r="F120" s="55"/>
      <c r="G120" s="55">
        <v>0</v>
      </c>
      <c r="H120" s="55"/>
      <c r="I120" s="55"/>
      <c r="J120" s="55"/>
      <c r="K120" s="55"/>
      <c r="L120" s="55"/>
      <c r="M120" s="51"/>
      <c r="N120" s="8"/>
      <c r="O120" s="15"/>
      <c r="P120" s="15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s="3" customFormat="1" ht="24.75" customHeight="1">
      <c r="A121" s="38" t="s">
        <v>200</v>
      </c>
      <c r="B121" s="51" t="s">
        <v>18</v>
      </c>
      <c r="C121" s="55"/>
      <c r="D121" s="55"/>
      <c r="E121" s="55"/>
      <c r="F121" s="55"/>
      <c r="G121" s="55">
        <v>7376</v>
      </c>
      <c r="H121" s="55"/>
      <c r="I121" s="55"/>
      <c r="J121" s="55"/>
      <c r="K121" s="55"/>
      <c r="L121" s="55"/>
      <c r="M121" s="51"/>
      <c r="N121" s="8"/>
      <c r="O121" s="15"/>
      <c r="P121" s="15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s="3" customFormat="1" ht="24" customHeight="1">
      <c r="A122" s="38" t="s">
        <v>201</v>
      </c>
      <c r="B122" s="51" t="s">
        <v>6</v>
      </c>
      <c r="C122" s="55"/>
      <c r="D122" s="55"/>
      <c r="E122" s="55"/>
      <c r="F122" s="55"/>
      <c r="G122" s="55">
        <v>819.6</v>
      </c>
      <c r="H122" s="55"/>
      <c r="I122" s="55"/>
      <c r="J122" s="55"/>
      <c r="K122" s="55"/>
      <c r="L122" s="55"/>
      <c r="M122" s="51"/>
      <c r="N122" s="8"/>
      <c r="O122" s="15"/>
      <c r="P122" s="15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s="3" customFormat="1" ht="30.75" customHeight="1">
      <c r="A123" s="35" t="s">
        <v>46</v>
      </c>
      <c r="B123" s="42" t="s">
        <v>194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4"/>
      <c r="M123" s="36" t="s">
        <v>16</v>
      </c>
      <c r="N123" s="2">
        <v>2015</v>
      </c>
      <c r="O123" s="2">
        <v>2021</v>
      </c>
      <c r="P123" s="2" t="s">
        <v>47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s="3" customFormat="1" ht="69.75" customHeight="1">
      <c r="A124" s="35" t="s">
        <v>135</v>
      </c>
      <c r="B124" s="36" t="s">
        <v>195</v>
      </c>
      <c r="C124" s="37">
        <f>SUM(D124:L124)</f>
        <v>233806.41999999998</v>
      </c>
      <c r="D124" s="37">
        <f>SUM(D125)</f>
        <v>24315.38</v>
      </c>
      <c r="E124" s="37">
        <f>SUM(E125)</f>
        <v>25352.01</v>
      </c>
      <c r="F124" s="37">
        <f>SUM(F125:F125)</f>
        <v>27064.46</v>
      </c>
      <c r="G124" s="37">
        <f>SUM(G125)</f>
        <v>30127.92</v>
      </c>
      <c r="H124" s="37">
        <f>SUM(H125)</f>
        <v>30847.32</v>
      </c>
      <c r="I124" s="37">
        <f>SUM(I125)</f>
        <v>32033.11</v>
      </c>
      <c r="J124" s="37">
        <f>SUM(J125)</f>
        <v>32033.11</v>
      </c>
      <c r="K124" s="37">
        <f>SUM(K125)</f>
        <v>32033.11</v>
      </c>
      <c r="L124" s="37"/>
      <c r="M124" s="36" t="s">
        <v>16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s="3" customFormat="1" ht="12.75">
      <c r="A125" s="38" t="s">
        <v>136</v>
      </c>
      <c r="B125" s="39" t="s">
        <v>6</v>
      </c>
      <c r="C125" s="40">
        <f>SUM(D125:L125)</f>
        <v>233806.41999999998</v>
      </c>
      <c r="D125" s="40">
        <f aca="true" t="shared" si="48" ref="D125:K125">SUM(D128)</f>
        <v>24315.38</v>
      </c>
      <c r="E125" s="40">
        <f t="shared" si="48"/>
        <v>25352.01</v>
      </c>
      <c r="F125" s="40">
        <f t="shared" si="48"/>
        <v>27064.46</v>
      </c>
      <c r="G125" s="40">
        <f t="shared" si="48"/>
        <v>30127.92</v>
      </c>
      <c r="H125" s="40">
        <f t="shared" si="48"/>
        <v>30847.32</v>
      </c>
      <c r="I125" s="40">
        <f t="shared" si="48"/>
        <v>32033.11</v>
      </c>
      <c r="J125" s="40">
        <f t="shared" si="48"/>
        <v>32033.11</v>
      </c>
      <c r="K125" s="40">
        <f t="shared" si="48"/>
        <v>32033.11</v>
      </c>
      <c r="L125" s="40"/>
      <c r="M125" s="39" t="s">
        <v>16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s="3" customFormat="1" ht="31.5" customHeight="1">
      <c r="A126" s="35" t="s">
        <v>137</v>
      </c>
      <c r="B126" s="36" t="s">
        <v>3</v>
      </c>
      <c r="C126" s="37" t="s">
        <v>16</v>
      </c>
      <c r="D126" s="37" t="s">
        <v>16</v>
      </c>
      <c r="E126" s="37" t="s">
        <v>16</v>
      </c>
      <c r="F126" s="37" t="s">
        <v>16</v>
      </c>
      <c r="G126" s="37" t="s">
        <v>16</v>
      </c>
      <c r="H126" s="37" t="s">
        <v>16</v>
      </c>
      <c r="I126" s="37" t="s">
        <v>16</v>
      </c>
      <c r="J126" s="37" t="s">
        <v>16</v>
      </c>
      <c r="K126" s="37" t="s">
        <v>16</v>
      </c>
      <c r="L126" s="37" t="s">
        <v>16</v>
      </c>
      <c r="M126" s="36" t="s">
        <v>16</v>
      </c>
      <c r="N126" s="14">
        <v>2015</v>
      </c>
      <c r="O126" s="15">
        <v>2021</v>
      </c>
      <c r="P126" s="15" t="s">
        <v>47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s="3" customFormat="1" ht="117" customHeight="1">
      <c r="A127" s="35" t="s">
        <v>138</v>
      </c>
      <c r="B127" s="36" t="s">
        <v>26</v>
      </c>
      <c r="C127" s="37">
        <f>SUM(D127:L127)</f>
        <v>233806.41999999998</v>
      </c>
      <c r="D127" s="37">
        <f>SUM(D128)</f>
        <v>24315.38</v>
      </c>
      <c r="E127" s="37">
        <f>SUM(E128)</f>
        <v>25352.01</v>
      </c>
      <c r="F127" s="37">
        <f>SUM(F128:F128)</f>
        <v>27064.46</v>
      </c>
      <c r="G127" s="37">
        <f>SUM(G128)</f>
        <v>30127.92</v>
      </c>
      <c r="H127" s="37">
        <f>SUM(H128)</f>
        <v>30847.32</v>
      </c>
      <c r="I127" s="37">
        <f>SUM(I128)</f>
        <v>32033.11</v>
      </c>
      <c r="J127" s="37">
        <f>SUM(J128)</f>
        <v>32033.11</v>
      </c>
      <c r="K127" s="37">
        <f>SUM(K128)</f>
        <v>32033.11</v>
      </c>
      <c r="L127" s="37"/>
      <c r="M127" s="36" t="s">
        <v>16</v>
      </c>
      <c r="N127" s="14">
        <v>2015</v>
      </c>
      <c r="O127" s="15">
        <v>2021</v>
      </c>
      <c r="P127" s="15" t="s">
        <v>47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s="3" customFormat="1" ht="12.75">
      <c r="A128" s="38" t="s">
        <v>139</v>
      </c>
      <c r="B128" s="39" t="s">
        <v>6</v>
      </c>
      <c r="C128" s="40">
        <f>SUM(D128:L128)</f>
        <v>233806.41999999998</v>
      </c>
      <c r="D128" s="40">
        <f>D130+D132</f>
        <v>24315.38</v>
      </c>
      <c r="E128" s="40">
        <f>E130+E132</f>
        <v>25352.01</v>
      </c>
      <c r="F128" s="40">
        <f>SUM(F132)</f>
        <v>27064.46</v>
      </c>
      <c r="G128" s="40">
        <f>SUM(G132)</f>
        <v>30127.92</v>
      </c>
      <c r="H128" s="40">
        <f>SUM(H132)</f>
        <v>30847.32</v>
      </c>
      <c r="I128" s="40">
        <f>I130+I132</f>
        <v>32033.11</v>
      </c>
      <c r="J128" s="40">
        <f>J130+J132</f>
        <v>32033.11</v>
      </c>
      <c r="K128" s="40">
        <f>K130+K132</f>
        <v>32033.11</v>
      </c>
      <c r="L128" s="40"/>
      <c r="M128" s="39" t="s">
        <v>16</v>
      </c>
      <c r="N128" s="16">
        <v>2015</v>
      </c>
      <c r="O128" s="17">
        <v>2021</v>
      </c>
      <c r="P128" s="17" t="s">
        <v>47</v>
      </c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s="3" customFormat="1" ht="38.25">
      <c r="A129" s="35" t="s">
        <v>140</v>
      </c>
      <c r="B129" s="36" t="s">
        <v>21</v>
      </c>
      <c r="C129" s="37">
        <f>SUM(C130)</f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f>SUM(I130)</f>
        <v>0</v>
      </c>
      <c r="J129" s="37">
        <f>SUM(J130)</f>
        <v>0</v>
      </c>
      <c r="K129" s="37">
        <f>SUM(K130)</f>
        <v>0</v>
      </c>
      <c r="L129" s="37"/>
      <c r="M129" s="36" t="s">
        <v>9</v>
      </c>
      <c r="N129" s="14">
        <v>2015</v>
      </c>
      <c r="O129" s="15">
        <v>2021</v>
      </c>
      <c r="P129" s="15" t="s">
        <v>47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s="3" customFormat="1" ht="40.5" customHeight="1">
      <c r="A130" s="48" t="s">
        <v>141</v>
      </c>
      <c r="B130" s="49" t="s">
        <v>6</v>
      </c>
      <c r="C130" s="50">
        <f>SUM(D130:L130)</f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/>
      <c r="M130" s="51" t="s">
        <v>16</v>
      </c>
      <c r="N130" s="14">
        <v>2015</v>
      </c>
      <c r="O130" s="15">
        <v>2021</v>
      </c>
      <c r="P130" s="15" t="s">
        <v>47</v>
      </c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s="3" customFormat="1" ht="38.25">
      <c r="A131" s="35" t="s">
        <v>142</v>
      </c>
      <c r="B131" s="36" t="s">
        <v>34</v>
      </c>
      <c r="C131" s="37">
        <f>SUM(D131:L131)</f>
        <v>233806.41999999998</v>
      </c>
      <c r="D131" s="37">
        <f>SUM(D132)</f>
        <v>24315.38</v>
      </c>
      <c r="E131" s="37">
        <f>SUM(E132)</f>
        <v>25352.01</v>
      </c>
      <c r="F131" s="37">
        <f>SUM(F132:F132)</f>
        <v>27064.46</v>
      </c>
      <c r="G131" s="37">
        <f>SUM(G132)</f>
        <v>30127.92</v>
      </c>
      <c r="H131" s="37">
        <f>SUM(H132)</f>
        <v>30847.32</v>
      </c>
      <c r="I131" s="37">
        <f>SUM(I132)</f>
        <v>32033.11</v>
      </c>
      <c r="J131" s="37">
        <f>SUM(J132)</f>
        <v>32033.11</v>
      </c>
      <c r="K131" s="37">
        <f>SUM(K132)</f>
        <v>32033.11</v>
      </c>
      <c r="L131" s="37"/>
      <c r="M131" s="36" t="s">
        <v>33</v>
      </c>
      <c r="N131" s="16">
        <v>2015</v>
      </c>
      <c r="O131" s="17">
        <v>2021</v>
      </c>
      <c r="P131" s="17" t="s">
        <v>47</v>
      </c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s="3" customFormat="1" ht="12.75">
      <c r="A132" s="48" t="s">
        <v>143</v>
      </c>
      <c r="B132" s="49" t="s">
        <v>6</v>
      </c>
      <c r="C132" s="50">
        <f>SUM(D132:L132)</f>
        <v>233806.41999999998</v>
      </c>
      <c r="D132" s="50">
        <v>24315.38</v>
      </c>
      <c r="E132" s="50">
        <v>25352.01</v>
      </c>
      <c r="F132" s="50">
        <v>27064.46</v>
      </c>
      <c r="G132" s="50">
        <v>30127.92</v>
      </c>
      <c r="H132" s="50">
        <v>30847.32</v>
      </c>
      <c r="I132" s="50">
        <v>32033.11</v>
      </c>
      <c r="J132" s="50">
        <v>32033.11</v>
      </c>
      <c r="K132" s="50">
        <v>32033.11</v>
      </c>
      <c r="L132" s="50"/>
      <c r="M132" s="51" t="s">
        <v>16</v>
      </c>
      <c r="N132" s="14">
        <v>2015</v>
      </c>
      <c r="O132" s="15">
        <v>2021</v>
      </c>
      <c r="P132" s="15" t="s">
        <v>47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s="3" customFormat="1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"/>
      <c r="N133" s="2">
        <v>2015</v>
      </c>
      <c r="O133" s="2">
        <v>2021</v>
      </c>
      <c r="P133" s="2" t="s">
        <v>47</v>
      </c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s="3" customFormat="1" ht="44.2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"/>
      <c r="N134" s="14">
        <v>2015</v>
      </c>
      <c r="O134" s="15">
        <v>2021</v>
      </c>
      <c r="P134" s="15" t="s">
        <v>47</v>
      </c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s="3" customFormat="1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"/>
      <c r="N135" s="2">
        <v>2015</v>
      </c>
      <c r="O135" s="2">
        <v>2021</v>
      </c>
      <c r="P135" s="2" t="s">
        <v>47</v>
      </c>
      <c r="Q135" s="1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:41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:12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</sheetData>
  <sheetProtection/>
  <mergeCells count="13">
    <mergeCell ref="R4:R7"/>
    <mergeCell ref="B123:L123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94:L94"/>
    <mergeCell ref="J2:M2"/>
  </mergeCells>
  <printOptions/>
  <pageMargins left="0.7086614173228347" right="0.7086614173228347" top="0.7874015748031497" bottom="0.7480314960629921" header="0.31496062992125984" footer="0.31496062992125984"/>
  <pageSetup firstPageNumber="13" useFirstPageNumber="1" fitToHeight="0" fitToWidth="1" horizontalDpi="300" verticalDpi="300" orientation="landscape" paperSize="9" scale="62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User0504</cp:lastModifiedBy>
  <cp:lastPrinted>2023-02-06T05:57:04Z</cp:lastPrinted>
  <dcterms:created xsi:type="dcterms:W3CDTF">2017-04-19T06:32:02Z</dcterms:created>
  <dcterms:modified xsi:type="dcterms:W3CDTF">2023-02-14T05:55:25Z</dcterms:modified>
  <cp:category/>
  <cp:version/>
  <cp:contentType/>
  <cp:contentStatus/>
</cp:coreProperties>
</file>