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3335" windowHeight="7425" activeTab="6"/>
  </bookViews>
  <sheets>
    <sheet name="01.02" sheetId="1" r:id="rId1"/>
    <sheet name="01.03" sheetId="2" r:id="rId2"/>
    <sheet name="01.04" sheetId="3" r:id="rId3"/>
    <sheet name="01.05" sheetId="4" r:id="rId4"/>
    <sheet name="01.06" sheetId="5" r:id="rId5"/>
    <sheet name="01.07" sheetId="6" r:id="rId6"/>
    <sheet name="Лист1" sheetId="7" r:id="rId7"/>
  </sheets>
  <calcPr calcId="124519"/>
</workbook>
</file>

<file path=xl/calcChain.xml><?xml version="1.0" encoding="utf-8"?>
<calcChain xmlns="http://schemas.openxmlformats.org/spreadsheetml/2006/main">
  <c r="D134" i="7"/>
  <c r="D152"/>
  <c r="D89"/>
  <c r="D157"/>
  <c r="C157"/>
  <c r="D155"/>
  <c r="C155"/>
  <c r="E153"/>
  <c r="C152"/>
  <c r="E151"/>
  <c r="C150"/>
  <c r="C146" s="1"/>
  <c r="E149"/>
  <c r="E148"/>
  <c r="C143"/>
  <c r="E143" s="1"/>
  <c r="E142"/>
  <c r="E141"/>
  <c r="E140"/>
  <c r="E139"/>
  <c r="C138"/>
  <c r="E137"/>
  <c r="E136"/>
  <c r="E135"/>
  <c r="E133"/>
  <c r="E130"/>
  <c r="D129"/>
  <c r="C129"/>
  <c r="E128"/>
  <c r="E127"/>
  <c r="E126"/>
  <c r="C125"/>
  <c r="C122" s="1"/>
  <c r="D124"/>
  <c r="E124" s="1"/>
  <c r="E123"/>
  <c r="E119"/>
  <c r="E118"/>
  <c r="C117"/>
  <c r="E117" s="1"/>
  <c r="E116"/>
  <c r="E115"/>
  <c r="E114"/>
  <c r="E113"/>
  <c r="E112"/>
  <c r="D111"/>
  <c r="C111"/>
  <c r="C110" s="1"/>
  <c r="E108"/>
  <c r="E107"/>
  <c r="D106"/>
  <c r="C106"/>
  <c r="E105"/>
  <c r="E104"/>
  <c r="D103"/>
  <c r="C103"/>
  <c r="E102"/>
  <c r="E101"/>
  <c r="E99"/>
  <c r="D98"/>
  <c r="C98"/>
  <c r="D88"/>
  <c r="C89"/>
  <c r="C88" s="1"/>
  <c r="E87"/>
  <c r="E86"/>
  <c r="E84"/>
  <c r="E83"/>
  <c r="E82"/>
  <c r="E81"/>
  <c r="D77"/>
  <c r="C77"/>
  <c r="C60" s="1"/>
  <c r="E72"/>
  <c r="E70"/>
  <c r="E69"/>
  <c r="E68"/>
  <c r="E66"/>
  <c r="E65"/>
  <c r="E63"/>
  <c r="E62"/>
  <c r="E61"/>
  <c r="E59"/>
  <c r="E58"/>
  <c r="E57"/>
  <c r="E54"/>
  <c r="D53"/>
  <c r="C53"/>
  <c r="E46"/>
  <c r="E45"/>
  <c r="E44"/>
  <c r="E43"/>
  <c r="D42"/>
  <c r="C42"/>
  <c r="E41"/>
  <c r="E40"/>
  <c r="E39"/>
  <c r="E38"/>
  <c r="D37"/>
  <c r="D36" s="1"/>
  <c r="C37"/>
  <c r="E35"/>
  <c r="E34"/>
  <c r="E33"/>
  <c r="E32"/>
  <c r="E31"/>
  <c r="D30"/>
  <c r="C30"/>
  <c r="D28"/>
  <c r="C28"/>
  <c r="E27"/>
  <c r="D26"/>
  <c r="C26"/>
  <c r="E25"/>
  <c r="E24"/>
  <c r="D23"/>
  <c r="C23"/>
  <c r="C21" s="1"/>
  <c r="E22"/>
  <c r="E20"/>
  <c r="E18"/>
  <c r="D17"/>
  <c r="E17" s="1"/>
  <c r="C17"/>
  <c r="E16"/>
  <c r="E15"/>
  <c r="D14"/>
  <c r="D13" s="1"/>
  <c r="C14"/>
  <c r="E12"/>
  <c r="E11"/>
  <c r="E10"/>
  <c r="E9"/>
  <c r="D8"/>
  <c r="C8"/>
  <c r="C7" s="1"/>
  <c r="D142" i="6"/>
  <c r="D17"/>
  <c r="E17" s="1"/>
  <c r="E153"/>
  <c r="D135"/>
  <c r="E135" s="1"/>
  <c r="D126"/>
  <c r="E126" s="1"/>
  <c r="D159"/>
  <c r="C159"/>
  <c r="D157"/>
  <c r="C157"/>
  <c r="E155"/>
  <c r="E154"/>
  <c r="D154"/>
  <c r="C154"/>
  <c r="C152"/>
  <c r="E152" s="1"/>
  <c r="E151"/>
  <c r="E150"/>
  <c r="D150"/>
  <c r="D148"/>
  <c r="D146" s="1"/>
  <c r="E145"/>
  <c r="C145"/>
  <c r="E144"/>
  <c r="E143"/>
  <c r="E142"/>
  <c r="E141"/>
  <c r="D140"/>
  <c r="E140" s="1"/>
  <c r="C140"/>
  <c r="C136" s="1"/>
  <c r="E139"/>
  <c r="E138"/>
  <c r="E137"/>
  <c r="E132"/>
  <c r="D131"/>
  <c r="C131"/>
  <c r="E131" s="1"/>
  <c r="E130"/>
  <c r="E129"/>
  <c r="E128"/>
  <c r="E127"/>
  <c r="C127"/>
  <c r="C124" s="1"/>
  <c r="E125"/>
  <c r="E121"/>
  <c r="E120"/>
  <c r="E119"/>
  <c r="C119"/>
  <c r="E118"/>
  <c r="E117"/>
  <c r="E116"/>
  <c r="E115"/>
  <c r="E114"/>
  <c r="D113"/>
  <c r="C113"/>
  <c r="E110"/>
  <c r="E109"/>
  <c r="D108"/>
  <c r="E108" s="1"/>
  <c r="C108"/>
  <c r="E107"/>
  <c r="E106"/>
  <c r="E105"/>
  <c r="D105"/>
  <c r="C105"/>
  <c r="E104"/>
  <c r="E103"/>
  <c r="E101"/>
  <c r="D100"/>
  <c r="C100"/>
  <c r="D91"/>
  <c r="D90" s="1"/>
  <c r="C91"/>
  <c r="C90" s="1"/>
  <c r="E89"/>
  <c r="E88"/>
  <c r="E86"/>
  <c r="E85"/>
  <c r="E84"/>
  <c r="E83"/>
  <c r="D79"/>
  <c r="D62" s="1"/>
  <c r="E62" s="1"/>
  <c r="C79"/>
  <c r="E74"/>
  <c r="E73"/>
  <c r="E72"/>
  <c r="E71"/>
  <c r="E69"/>
  <c r="E68"/>
  <c r="E65"/>
  <c r="E64"/>
  <c r="E63"/>
  <c r="C62"/>
  <c r="E61"/>
  <c r="E60"/>
  <c r="E59"/>
  <c r="E57"/>
  <c r="D56"/>
  <c r="C56"/>
  <c r="E49"/>
  <c r="E48"/>
  <c r="E47"/>
  <c r="E46"/>
  <c r="D45"/>
  <c r="C45"/>
  <c r="E44"/>
  <c r="E43"/>
  <c r="E42"/>
  <c r="E41"/>
  <c r="D40"/>
  <c r="E40" s="1"/>
  <c r="C40"/>
  <c r="C39"/>
  <c r="E37"/>
  <c r="E34"/>
  <c r="E33"/>
  <c r="E32"/>
  <c r="E31"/>
  <c r="D30"/>
  <c r="C30"/>
  <c r="E30" s="1"/>
  <c r="D28"/>
  <c r="C28"/>
  <c r="E27"/>
  <c r="D26"/>
  <c r="C26"/>
  <c r="E25"/>
  <c r="E24"/>
  <c r="D23"/>
  <c r="C23"/>
  <c r="C21" s="1"/>
  <c r="E22"/>
  <c r="E20"/>
  <c r="E18"/>
  <c r="C17"/>
  <c r="E16"/>
  <c r="E15"/>
  <c r="D14"/>
  <c r="E14" s="1"/>
  <c r="C14"/>
  <c r="C13" s="1"/>
  <c r="E12"/>
  <c r="E11"/>
  <c r="E10"/>
  <c r="E9"/>
  <c r="D8"/>
  <c r="C8"/>
  <c r="C7" s="1"/>
  <c r="D144" i="5"/>
  <c r="C144"/>
  <c r="D138"/>
  <c r="E138"/>
  <c r="D108"/>
  <c r="E125"/>
  <c r="E126"/>
  <c r="E127"/>
  <c r="D127"/>
  <c r="D155"/>
  <c r="C155"/>
  <c r="D153"/>
  <c r="C153"/>
  <c r="E151"/>
  <c r="D150"/>
  <c r="E150" s="1"/>
  <c r="C150"/>
  <c r="E148"/>
  <c r="C148"/>
  <c r="E147"/>
  <c r="E146"/>
  <c r="D146"/>
  <c r="E144"/>
  <c r="C142"/>
  <c r="E141"/>
  <c r="C141"/>
  <c r="E140"/>
  <c r="E139"/>
  <c r="E137"/>
  <c r="D136"/>
  <c r="D132" s="1"/>
  <c r="E132" s="1"/>
  <c r="C136"/>
  <c r="E135"/>
  <c r="E134"/>
  <c r="E133"/>
  <c r="C132"/>
  <c r="E131"/>
  <c r="E128"/>
  <c r="C127"/>
  <c r="E124"/>
  <c r="E123"/>
  <c r="C123"/>
  <c r="D122"/>
  <c r="E122" s="1"/>
  <c r="E121"/>
  <c r="C120"/>
  <c r="E117"/>
  <c r="E116"/>
  <c r="C115"/>
  <c r="E115" s="1"/>
  <c r="E114"/>
  <c r="E113"/>
  <c r="E112"/>
  <c r="E111"/>
  <c r="E110"/>
  <c r="D109"/>
  <c r="C109"/>
  <c r="E109" s="1"/>
  <c r="E106"/>
  <c r="E105"/>
  <c r="D104"/>
  <c r="C104"/>
  <c r="E104" s="1"/>
  <c r="E103"/>
  <c r="E102"/>
  <c r="D101"/>
  <c r="E101" s="1"/>
  <c r="C101"/>
  <c r="E100"/>
  <c r="E99"/>
  <c r="E97"/>
  <c r="D96"/>
  <c r="E96" s="1"/>
  <c r="C96"/>
  <c r="D87"/>
  <c r="D86" s="1"/>
  <c r="C87"/>
  <c r="C86"/>
  <c r="E85"/>
  <c r="E84"/>
  <c r="E82"/>
  <c r="E81"/>
  <c r="E80"/>
  <c r="E79"/>
  <c r="D76"/>
  <c r="E76" s="1"/>
  <c r="C76"/>
  <c r="E72"/>
  <c r="E71"/>
  <c r="E70"/>
  <c r="E69"/>
  <c r="E68"/>
  <c r="E67"/>
  <c r="E64"/>
  <c r="E63"/>
  <c r="E62"/>
  <c r="C61"/>
  <c r="E60"/>
  <c r="E59"/>
  <c r="E58"/>
  <c r="E56"/>
  <c r="D55"/>
  <c r="E55" s="1"/>
  <c r="C55"/>
  <c r="E49"/>
  <c r="E48"/>
  <c r="E47"/>
  <c r="E46"/>
  <c r="D45"/>
  <c r="E45" s="1"/>
  <c r="C45"/>
  <c r="E44"/>
  <c r="E43"/>
  <c r="E42"/>
  <c r="E41"/>
  <c r="E40"/>
  <c r="D40"/>
  <c r="D39" s="1"/>
  <c r="E39" s="1"/>
  <c r="C40"/>
  <c r="C39"/>
  <c r="E37"/>
  <c r="E34"/>
  <c r="E33"/>
  <c r="E32"/>
  <c r="E31"/>
  <c r="D30"/>
  <c r="E30" s="1"/>
  <c r="C30"/>
  <c r="D28"/>
  <c r="C28"/>
  <c r="E27"/>
  <c r="D26"/>
  <c r="E26" s="1"/>
  <c r="C26"/>
  <c r="E25"/>
  <c r="E24"/>
  <c r="D23"/>
  <c r="E23" s="1"/>
  <c r="C23"/>
  <c r="E22"/>
  <c r="C21"/>
  <c r="E20"/>
  <c r="E18"/>
  <c r="D17"/>
  <c r="E17" s="1"/>
  <c r="C17"/>
  <c r="E16"/>
  <c r="E15"/>
  <c r="D14"/>
  <c r="D13" s="1"/>
  <c r="E13" s="1"/>
  <c r="C14"/>
  <c r="C13"/>
  <c r="E12"/>
  <c r="E11"/>
  <c r="E10"/>
  <c r="E9"/>
  <c r="D8"/>
  <c r="E8" s="1"/>
  <c r="C8"/>
  <c r="C7" s="1"/>
  <c r="C6" s="1"/>
  <c r="E140" i="4"/>
  <c r="E133"/>
  <c r="C116"/>
  <c r="C121"/>
  <c r="E33"/>
  <c r="D138"/>
  <c r="E138" s="1"/>
  <c r="D124"/>
  <c r="D130"/>
  <c r="D128" s="1"/>
  <c r="E126"/>
  <c r="D118"/>
  <c r="E118" s="1"/>
  <c r="D146"/>
  <c r="C146"/>
  <c r="D144"/>
  <c r="C144"/>
  <c r="E142"/>
  <c r="D141"/>
  <c r="C141"/>
  <c r="E139"/>
  <c r="C136"/>
  <c r="C134" s="1"/>
  <c r="E132"/>
  <c r="E131"/>
  <c r="E130"/>
  <c r="E129"/>
  <c r="C128"/>
  <c r="C124" s="1"/>
  <c r="E127"/>
  <c r="E125"/>
  <c r="E123"/>
  <c r="E122"/>
  <c r="E120"/>
  <c r="E119"/>
  <c r="E117"/>
  <c r="E115"/>
  <c r="E114"/>
  <c r="C113"/>
  <c r="E113" s="1"/>
  <c r="E112"/>
  <c r="E111"/>
  <c r="E110"/>
  <c r="E109"/>
  <c r="E108"/>
  <c r="D107"/>
  <c r="E104"/>
  <c r="E103"/>
  <c r="D102"/>
  <c r="C102"/>
  <c r="E101"/>
  <c r="E100"/>
  <c r="D99"/>
  <c r="C99"/>
  <c r="E98"/>
  <c r="E97"/>
  <c r="E95"/>
  <c r="D94"/>
  <c r="C94"/>
  <c r="D85"/>
  <c r="D84" s="1"/>
  <c r="C85"/>
  <c r="C84" s="1"/>
  <c r="E83"/>
  <c r="E82"/>
  <c r="E80"/>
  <c r="E79"/>
  <c r="E78"/>
  <c r="E77"/>
  <c r="D74"/>
  <c r="C74"/>
  <c r="C60" s="1"/>
  <c r="E71"/>
  <c r="E70"/>
  <c r="E69"/>
  <c r="E68"/>
  <c r="E67"/>
  <c r="E66"/>
  <c r="E63"/>
  <c r="E62"/>
  <c r="E61"/>
  <c r="D60"/>
  <c r="E59"/>
  <c r="E58"/>
  <c r="E57"/>
  <c r="E55"/>
  <c r="D54"/>
  <c r="C54"/>
  <c r="E49"/>
  <c r="E48"/>
  <c r="E47"/>
  <c r="E46"/>
  <c r="D45"/>
  <c r="E45" s="1"/>
  <c r="C45"/>
  <c r="E44"/>
  <c r="E43"/>
  <c r="E42"/>
  <c r="E41"/>
  <c r="D40"/>
  <c r="D39" s="1"/>
  <c r="C40"/>
  <c r="C39" s="1"/>
  <c r="E37"/>
  <c r="E34"/>
  <c r="E32"/>
  <c r="E31"/>
  <c r="D30"/>
  <c r="C30"/>
  <c r="D28"/>
  <c r="C28"/>
  <c r="E27"/>
  <c r="D26"/>
  <c r="C26"/>
  <c r="E25"/>
  <c r="E24"/>
  <c r="D23"/>
  <c r="D21" s="1"/>
  <c r="C23"/>
  <c r="C21" s="1"/>
  <c r="E22"/>
  <c r="E20"/>
  <c r="E18"/>
  <c r="D17"/>
  <c r="E17" s="1"/>
  <c r="C17"/>
  <c r="E16"/>
  <c r="E15"/>
  <c r="D14"/>
  <c r="D13" s="1"/>
  <c r="C14"/>
  <c r="C13" s="1"/>
  <c r="E12"/>
  <c r="E11"/>
  <c r="E10"/>
  <c r="E9"/>
  <c r="D8"/>
  <c r="D7" s="1"/>
  <c r="C8"/>
  <c r="C7" s="1"/>
  <c r="E34" i="3"/>
  <c r="D121"/>
  <c r="E121" s="1"/>
  <c r="E78"/>
  <c r="D40"/>
  <c r="D39" s="1"/>
  <c r="C112"/>
  <c r="C106" s="1"/>
  <c r="E120"/>
  <c r="D144"/>
  <c r="C144"/>
  <c r="D142"/>
  <c r="C142"/>
  <c r="E140"/>
  <c r="D139"/>
  <c r="C139"/>
  <c r="E138"/>
  <c r="E137"/>
  <c r="E136"/>
  <c r="D134"/>
  <c r="C134"/>
  <c r="C132" s="1"/>
  <c r="E131"/>
  <c r="E130"/>
  <c r="E129"/>
  <c r="E128"/>
  <c r="E127"/>
  <c r="D126"/>
  <c r="C126"/>
  <c r="C122" s="1"/>
  <c r="E125"/>
  <c r="E123"/>
  <c r="D122"/>
  <c r="E119"/>
  <c r="E118"/>
  <c r="E117"/>
  <c r="E116"/>
  <c r="D115"/>
  <c r="C115"/>
  <c r="E114"/>
  <c r="E113"/>
  <c r="E111"/>
  <c r="E110"/>
  <c r="E109"/>
  <c r="E108"/>
  <c r="E107"/>
  <c r="D106"/>
  <c r="E104"/>
  <c r="E103"/>
  <c r="D102"/>
  <c r="E102" s="1"/>
  <c r="C102"/>
  <c r="E101"/>
  <c r="E100"/>
  <c r="D99"/>
  <c r="E99" s="1"/>
  <c r="C99"/>
  <c r="E98"/>
  <c r="E97"/>
  <c r="E95"/>
  <c r="D94"/>
  <c r="C94"/>
  <c r="D85"/>
  <c r="D84" s="1"/>
  <c r="C85"/>
  <c r="C84" s="1"/>
  <c r="E83"/>
  <c r="E82"/>
  <c r="E80"/>
  <c r="E79"/>
  <c r="E77"/>
  <c r="D74"/>
  <c r="D60" s="1"/>
  <c r="C74"/>
  <c r="C60" s="1"/>
  <c r="E71"/>
  <c r="E70"/>
  <c r="E69"/>
  <c r="E68"/>
  <c r="E67"/>
  <c r="E66"/>
  <c r="E63"/>
  <c r="E62"/>
  <c r="E61"/>
  <c r="E59"/>
  <c r="E58"/>
  <c r="E57"/>
  <c r="E55"/>
  <c r="D54"/>
  <c r="C54"/>
  <c r="E49"/>
  <c r="E48"/>
  <c r="E47"/>
  <c r="E46"/>
  <c r="D45"/>
  <c r="C45"/>
  <c r="E44"/>
  <c r="E43"/>
  <c r="E42"/>
  <c r="E41"/>
  <c r="C40"/>
  <c r="E37"/>
  <c r="E36"/>
  <c r="E32"/>
  <c r="E31"/>
  <c r="D30"/>
  <c r="C30"/>
  <c r="D28"/>
  <c r="C28"/>
  <c r="E27"/>
  <c r="D26"/>
  <c r="C26"/>
  <c r="E25"/>
  <c r="E24"/>
  <c r="D23"/>
  <c r="C23"/>
  <c r="C21" s="1"/>
  <c r="E22"/>
  <c r="E20"/>
  <c r="E18"/>
  <c r="D17"/>
  <c r="E17" s="1"/>
  <c r="C17"/>
  <c r="E16"/>
  <c r="E15"/>
  <c r="D14"/>
  <c r="E14" s="1"/>
  <c r="C14"/>
  <c r="C13" s="1"/>
  <c r="E12"/>
  <c r="E11"/>
  <c r="E10"/>
  <c r="E9"/>
  <c r="D8"/>
  <c r="C8"/>
  <c r="C7" s="1"/>
  <c r="E20" i="2"/>
  <c r="E134"/>
  <c r="E135"/>
  <c r="E37"/>
  <c r="E33"/>
  <c r="D28"/>
  <c r="D103"/>
  <c r="D128"/>
  <c r="D94"/>
  <c r="C94"/>
  <c r="C103"/>
  <c r="E104"/>
  <c r="D104"/>
  <c r="C104"/>
  <c r="E113"/>
  <c r="D113"/>
  <c r="C113"/>
  <c r="D119"/>
  <c r="C119"/>
  <c r="D139"/>
  <c r="C139"/>
  <c r="D137"/>
  <c r="C137"/>
  <c r="D134"/>
  <c r="C134"/>
  <c r="E133"/>
  <c r="E132"/>
  <c r="E131"/>
  <c r="D129"/>
  <c r="C129"/>
  <c r="C128" s="1"/>
  <c r="E127"/>
  <c r="E126"/>
  <c r="E125"/>
  <c r="E124"/>
  <c r="E123"/>
  <c r="D122"/>
  <c r="C122"/>
  <c r="E121"/>
  <c r="E120"/>
  <c r="E118"/>
  <c r="E117"/>
  <c r="E116"/>
  <c r="E115"/>
  <c r="E114"/>
  <c r="E112"/>
  <c r="E111"/>
  <c r="E110"/>
  <c r="E109"/>
  <c r="E108"/>
  <c r="E107"/>
  <c r="E106"/>
  <c r="E105"/>
  <c r="E102"/>
  <c r="E101"/>
  <c r="D100"/>
  <c r="C100"/>
  <c r="E99"/>
  <c r="E98"/>
  <c r="D97"/>
  <c r="C97"/>
  <c r="E96"/>
  <c r="E95"/>
  <c r="E93"/>
  <c r="D92"/>
  <c r="C92"/>
  <c r="D83"/>
  <c r="D82" s="1"/>
  <c r="C83"/>
  <c r="C82" s="1"/>
  <c r="E81"/>
  <c r="E80"/>
  <c r="E79"/>
  <c r="E77"/>
  <c r="E76"/>
  <c r="E75"/>
  <c r="D72"/>
  <c r="D59" s="1"/>
  <c r="C72"/>
  <c r="E70"/>
  <c r="E69"/>
  <c r="E68"/>
  <c r="E67"/>
  <c r="E66"/>
  <c r="E65"/>
  <c r="E62"/>
  <c r="E61"/>
  <c r="E60"/>
  <c r="E58"/>
  <c r="E57"/>
  <c r="E56"/>
  <c r="E54"/>
  <c r="D53"/>
  <c r="E53" s="1"/>
  <c r="C53"/>
  <c r="E48"/>
  <c r="E47"/>
  <c r="E46"/>
  <c r="E45"/>
  <c r="D44"/>
  <c r="C44"/>
  <c r="E43"/>
  <c r="E42"/>
  <c r="E41"/>
  <c r="E40"/>
  <c r="E39"/>
  <c r="C39"/>
  <c r="C38" s="1"/>
  <c r="E35"/>
  <c r="E34"/>
  <c r="E31"/>
  <c r="D30"/>
  <c r="C30"/>
  <c r="C28"/>
  <c r="E27"/>
  <c r="D26"/>
  <c r="C26"/>
  <c r="E25"/>
  <c r="E24"/>
  <c r="D23"/>
  <c r="D21" s="1"/>
  <c r="C23"/>
  <c r="C21" s="1"/>
  <c r="E22"/>
  <c r="E18"/>
  <c r="D17"/>
  <c r="C17"/>
  <c r="E16"/>
  <c r="E15"/>
  <c r="D14"/>
  <c r="C14"/>
  <c r="C13" s="1"/>
  <c r="E12"/>
  <c r="E11"/>
  <c r="E10"/>
  <c r="E9"/>
  <c r="D8"/>
  <c r="C8"/>
  <c r="C7" s="1"/>
  <c r="D13" i="1"/>
  <c r="E10"/>
  <c r="E11"/>
  <c r="E12"/>
  <c r="E15"/>
  <c r="E16"/>
  <c r="E18"/>
  <c r="E22"/>
  <c r="E24"/>
  <c r="E25"/>
  <c r="E27"/>
  <c r="E31"/>
  <c r="E32"/>
  <c r="E33"/>
  <c r="E34"/>
  <c r="E35"/>
  <c r="E38"/>
  <c r="E39"/>
  <c r="E40"/>
  <c r="E41"/>
  <c r="E43"/>
  <c r="E45"/>
  <c r="E46"/>
  <c r="E47"/>
  <c r="E54"/>
  <c r="E56"/>
  <c r="E57"/>
  <c r="E58"/>
  <c r="E60"/>
  <c r="E61"/>
  <c r="E62"/>
  <c r="E65"/>
  <c r="E66"/>
  <c r="E67"/>
  <c r="E68"/>
  <c r="E69"/>
  <c r="E70"/>
  <c r="E75"/>
  <c r="E76"/>
  <c r="E77"/>
  <c r="E78"/>
  <c r="E79"/>
  <c r="E80"/>
  <c r="E89"/>
  <c r="E90"/>
  <c r="E92"/>
  <c r="E94"/>
  <c r="E95"/>
  <c r="E96"/>
  <c r="E97"/>
  <c r="E101"/>
  <c r="E102"/>
  <c r="E103"/>
  <c r="E104"/>
  <c r="E105"/>
  <c r="E106"/>
  <c r="E107"/>
  <c r="E108"/>
  <c r="E110"/>
  <c r="E111"/>
  <c r="E112"/>
  <c r="E113"/>
  <c r="E114"/>
  <c r="E116"/>
  <c r="E117"/>
  <c r="E118"/>
  <c r="E119"/>
  <c r="E120"/>
  <c r="E121"/>
  <c r="E122"/>
  <c r="E123"/>
  <c r="E124"/>
  <c r="E125"/>
  <c r="E126"/>
  <c r="E127"/>
  <c r="E138"/>
  <c r="E9"/>
  <c r="D115"/>
  <c r="C115"/>
  <c r="D109"/>
  <c r="C109"/>
  <c r="D91"/>
  <c r="C91"/>
  <c r="D82"/>
  <c r="D81" s="1"/>
  <c r="C82"/>
  <c r="C81" s="1"/>
  <c r="D72"/>
  <c r="C72"/>
  <c r="C59" s="1"/>
  <c r="D53"/>
  <c r="C53"/>
  <c r="C48"/>
  <c r="D44"/>
  <c r="C44"/>
  <c r="D37"/>
  <c r="E37" s="1"/>
  <c r="C37"/>
  <c r="C36" s="1"/>
  <c r="D30"/>
  <c r="C30"/>
  <c r="E30" s="1"/>
  <c r="D28"/>
  <c r="C28"/>
  <c r="D26"/>
  <c r="C26"/>
  <c r="E26" s="1"/>
  <c r="C21"/>
  <c r="D23"/>
  <c r="C23"/>
  <c r="C17"/>
  <c r="E17" s="1"/>
  <c r="C14"/>
  <c r="E14" s="1"/>
  <c r="D8"/>
  <c r="C8"/>
  <c r="C7" s="1"/>
  <c r="D100"/>
  <c r="D99" s="1"/>
  <c r="C100"/>
  <c r="E77" i="7" l="1"/>
  <c r="E103"/>
  <c r="E106"/>
  <c r="E129"/>
  <c r="E42"/>
  <c r="E152"/>
  <c r="E30"/>
  <c r="D138"/>
  <c r="E138" s="1"/>
  <c r="C134"/>
  <c r="E53"/>
  <c r="C100"/>
  <c r="E98"/>
  <c r="E8"/>
  <c r="E23"/>
  <c r="E26"/>
  <c r="E37"/>
  <c r="D60"/>
  <c r="E60" s="1"/>
  <c r="D146"/>
  <c r="D144" s="1"/>
  <c r="E111"/>
  <c r="D21"/>
  <c r="E21" s="1"/>
  <c r="E14"/>
  <c r="D7"/>
  <c r="E7" s="1"/>
  <c r="C144"/>
  <c r="E13"/>
  <c r="C13"/>
  <c r="C36"/>
  <c r="E36" s="1"/>
  <c r="E125"/>
  <c r="E150"/>
  <c r="D122"/>
  <c r="E79" i="6"/>
  <c r="C112"/>
  <c r="C102" s="1"/>
  <c r="E26"/>
  <c r="E8"/>
  <c r="E100"/>
  <c r="D136"/>
  <c r="E136" s="1"/>
  <c r="E23"/>
  <c r="E113"/>
  <c r="E45"/>
  <c r="D21"/>
  <c r="E21" s="1"/>
  <c r="C6"/>
  <c r="E56"/>
  <c r="D124"/>
  <c r="E124" s="1"/>
  <c r="D13"/>
  <c r="E13" s="1"/>
  <c r="D39"/>
  <c r="E39" s="1"/>
  <c r="C148"/>
  <c r="D7"/>
  <c r="E136" i="5"/>
  <c r="D61"/>
  <c r="E61" s="1"/>
  <c r="D21"/>
  <c r="E21" s="1"/>
  <c r="E14"/>
  <c r="E30" i="4"/>
  <c r="E102"/>
  <c r="E74"/>
  <c r="E60"/>
  <c r="E141"/>
  <c r="C98" i="5"/>
  <c r="C95" s="1"/>
  <c r="C94" s="1"/>
  <c r="C160" s="1"/>
  <c r="C108"/>
  <c r="D120"/>
  <c r="D142"/>
  <c r="E142" s="1"/>
  <c r="D7"/>
  <c r="E21" i="4"/>
  <c r="D116"/>
  <c r="E116" s="1"/>
  <c r="E23"/>
  <c r="E26"/>
  <c r="E54"/>
  <c r="D106"/>
  <c r="D96" s="1"/>
  <c r="C107"/>
  <c r="D136"/>
  <c r="D134" s="1"/>
  <c r="E134" s="1"/>
  <c r="E7"/>
  <c r="E124"/>
  <c r="E8"/>
  <c r="E13"/>
  <c r="C6"/>
  <c r="E39"/>
  <c r="E99"/>
  <c r="E128"/>
  <c r="E14"/>
  <c r="E40"/>
  <c r="E94"/>
  <c r="E136"/>
  <c r="D6"/>
  <c r="E134" i="3"/>
  <c r="C105"/>
  <c r="C96" s="1"/>
  <c r="C93" s="1"/>
  <c r="C92" s="1"/>
  <c r="E8"/>
  <c r="E126"/>
  <c r="E106"/>
  <c r="E23"/>
  <c r="E26"/>
  <c r="D105"/>
  <c r="E112"/>
  <c r="E54"/>
  <c r="E40"/>
  <c r="E30"/>
  <c r="E122"/>
  <c r="E60"/>
  <c r="E45"/>
  <c r="E74"/>
  <c r="E115"/>
  <c r="E139"/>
  <c r="D7"/>
  <c r="E7" s="1"/>
  <c r="D21"/>
  <c r="E21" s="1"/>
  <c r="E94"/>
  <c r="D13"/>
  <c r="D132"/>
  <c r="E132" s="1"/>
  <c r="C39"/>
  <c r="E39" s="1"/>
  <c r="C91" i="2"/>
  <c r="C90" s="1"/>
  <c r="E14"/>
  <c r="E44"/>
  <c r="E8"/>
  <c r="E72"/>
  <c r="D38"/>
  <c r="E38" s="1"/>
  <c r="E97"/>
  <c r="E30"/>
  <c r="D13"/>
  <c r="E13" s="1"/>
  <c r="C59"/>
  <c r="E59" s="1"/>
  <c r="E17"/>
  <c r="E119"/>
  <c r="E122"/>
  <c r="E129"/>
  <c r="E21"/>
  <c r="E23"/>
  <c r="E26"/>
  <c r="E92"/>
  <c r="E100"/>
  <c r="E103"/>
  <c r="E128"/>
  <c r="D7"/>
  <c r="C13" i="1"/>
  <c r="E13" s="1"/>
  <c r="E8"/>
  <c r="E115"/>
  <c r="E53"/>
  <c r="E23"/>
  <c r="E72"/>
  <c r="E91"/>
  <c r="E109"/>
  <c r="C42"/>
  <c r="E42" s="1"/>
  <c r="C99"/>
  <c r="C93" s="1"/>
  <c r="D36"/>
  <c r="E36" s="1"/>
  <c r="E99"/>
  <c r="D7"/>
  <c r="D21"/>
  <c r="E21" s="1"/>
  <c r="D59"/>
  <c r="E59" s="1"/>
  <c r="D93"/>
  <c r="E93" s="1"/>
  <c r="E100"/>
  <c r="E44"/>
  <c r="E134" i="7" l="1"/>
  <c r="C97"/>
  <c r="C96" s="1"/>
  <c r="E144"/>
  <c r="C6"/>
  <c r="C162" s="1"/>
  <c r="E146"/>
  <c r="D6"/>
  <c r="E122"/>
  <c r="D110"/>
  <c r="D112" i="6"/>
  <c r="E112" s="1"/>
  <c r="C146"/>
  <c r="E148"/>
  <c r="E7"/>
  <c r="D6"/>
  <c r="C106" i="4"/>
  <c r="C96" s="1"/>
  <c r="E96" s="1"/>
  <c r="E120" i="5"/>
  <c r="E7"/>
  <c r="D6"/>
  <c r="D93" i="4"/>
  <c r="D92" s="1"/>
  <c r="E107"/>
  <c r="E6"/>
  <c r="E105" i="3"/>
  <c r="C6"/>
  <c r="C149" s="1"/>
  <c r="D96"/>
  <c r="E96" s="1"/>
  <c r="E13"/>
  <c r="D6"/>
  <c r="E94" i="2"/>
  <c r="C6"/>
  <c r="C144" s="1"/>
  <c r="D91"/>
  <c r="D90" s="1"/>
  <c r="E90" s="1"/>
  <c r="D6"/>
  <c r="E7"/>
  <c r="C6" i="1"/>
  <c r="D6"/>
  <c r="E7"/>
  <c r="E6" i="7" l="1"/>
  <c r="E110"/>
  <c r="D100"/>
  <c r="D102" i="6"/>
  <c r="E102" s="1"/>
  <c r="E6"/>
  <c r="C99"/>
  <c r="C98" s="1"/>
  <c r="C164" s="1"/>
  <c r="E146"/>
  <c r="E106" i="4"/>
  <c r="C93"/>
  <c r="E108" i="5"/>
  <c r="D98"/>
  <c r="E6"/>
  <c r="D151" i="4"/>
  <c r="D93" i="3"/>
  <c r="D92" s="1"/>
  <c r="E92" s="1"/>
  <c r="E6"/>
  <c r="E91" i="2"/>
  <c r="D144"/>
  <c r="E144" s="1"/>
  <c r="E6"/>
  <c r="E6" i="1"/>
  <c r="E100" i="7" l="1"/>
  <c r="D97"/>
  <c r="D99" i="6"/>
  <c r="D98" s="1"/>
  <c r="C92" i="4"/>
  <c r="E93"/>
  <c r="E98" i="5"/>
  <c r="D95"/>
  <c r="E93" i="3"/>
  <c r="D149"/>
  <c r="E149" s="1"/>
  <c r="E97" i="7" l="1"/>
  <c r="D96"/>
  <c r="E99" i="6"/>
  <c r="E98"/>
  <c r="D164"/>
  <c r="E164" s="1"/>
  <c r="C151" i="4"/>
  <c r="E151" s="1"/>
  <c r="E92"/>
  <c r="E95" i="5"/>
  <c r="D94"/>
  <c r="E96" i="7" l="1"/>
  <c r="D162"/>
  <c r="E162" s="1"/>
  <c r="E94" i="5"/>
  <c r="D160"/>
  <c r="E160" s="1"/>
</calcChain>
</file>

<file path=xl/sharedStrings.xml><?xml version="1.0" encoding="utf-8"?>
<sst xmlns="http://schemas.openxmlformats.org/spreadsheetml/2006/main" count="2013" uniqueCount="287">
  <si>
    <t>Исполнение бюджета Невьянского городского округа по состоянию на 01.02.2013 г.</t>
  </si>
  <si>
    <t>Код бюджетной классификации доходов</t>
  </si>
  <si>
    <t xml:space="preserve">Наименование доходов бюджета </t>
  </si>
  <si>
    <t>Сумма бюджетных назначений на 2013 год</t>
  </si>
  <si>
    <t>Сумма фактического поступления на 01.02.2013г.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</si>
  <si>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</si>
  <si>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</si>
  <si>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</si>
  <si>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</si>
  <si>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</si>
  <si>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</si>
  <si>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 xml:space="preserve">  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</si>
  <si>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</si>
  <si>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</si>
  <si>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</si>
  <si>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</si>
  <si>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</si>
  <si>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</si>
  <si>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</si>
  <si>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</si>
  <si>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000  1  05  00000  00  0000  000</t>
  </si>
  <si>
    <t>НАЛОГИ НА СОВОКУПНЫЙ ДОХОД</t>
  </si>
  <si>
    <t>Налог, взимаемый в связи с применением патентной системы налогообложения, зачисляемый в бюджеты городских округов</t>
  </si>
  <si>
    <t>182  1  05  02000  02  0000  110</t>
  </si>
  <si>
    <t>Единый налог на вмененный доход для отдельных видов деятельности</t>
  </si>
  <si>
    <t>182  1  05  02010  02  0000  110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</si>
  <si>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</si>
  <si>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</si>
  <si>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182  1  05  03000  01  0000  110</t>
  </si>
  <si>
    <t>Единый сельскохозяйственный налог</t>
  </si>
  <si>
    <t>182  1  05  03010  01  0000  110</t>
  </si>
  <si>
    <t>182  1  05  03020  01  0000  110</t>
  </si>
  <si>
    <t>Единый сельскохозяйственный налог (за налоговые периоды, истекшие до 1 января 2011 года)</t>
  </si>
  <si>
    <t>182  1  05  04010  02  0000  110</t>
  </si>
  <si>
    <t>000  1  06  00000  00  0000  000</t>
  </si>
  <si>
    <t>НАЛОГИ НА ИМУЩЕСТВО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</si>
  <si>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</si>
  <si>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</si>
  <si>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</si>
  <si>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</si>
  <si>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182  1  06  06012  04  0000  110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</si>
  <si>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</si>
  <si>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182  1  06  06022  04  0000  110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</si>
  <si>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 городских  округов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</si>
  <si>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</si>
  <si>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</si>
  <si>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</si>
  <si>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</si>
  <si>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000  1  09  00000  00  0000  000</t>
  </si>
  <si>
    <t>ЗАДОЛЖЕННОСТЬ И ПЕРЕРАСЧЕТЫ ПО ОТМЕНЕННЫМ НАЛОГАМ , СБОРАМ И ИНЫМ ОБЯЗАТЕЛЬНЫМ ПЛАТЕЖАМ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</si>
  <si>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</si>
  <si>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</si>
  <si>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</si>
  <si>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</si>
  <si>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010  1  11  05012  04  0000  120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</si>
  <si>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</si>
  <si>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902  1  11  09044  04  0003  120</t>
  </si>
  <si>
    <t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</si>
  <si>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902  1  11  09044  04  0004  120</t>
  </si>
  <si>
    <t>Плата за пользование жилыми помещениями (плата за наём) муниципального жилищного фонда городских округов</t>
  </si>
  <si>
    <t>902  1  11  09044  04  0008  120</t>
  </si>
  <si>
    <t>Доходы по договорам на установку и эксплуатацию рекламной конструкции на недвижимом имуществе, находящемся в собственности городских округов</t>
  </si>
  <si>
    <t>902  1  11  09044  04  0010  120</t>
  </si>
  <si>
    <t>Доходы от сдачи в аренду движимого имущества, находящегося в казне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</si>
  <si>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</si>
  <si>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</si>
  <si>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</si>
  <si>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</si>
  <si>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</si>
  <si>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</si>
  <si>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</si>
  <si>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</si>
  <si>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</si>
  <si>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</si>
  <si>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</si>
  <si>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</si>
  <si>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</si>
  <si>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</si>
  <si>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906  1  13  01994  04  0001  130</t>
  </si>
  <si>
    <t>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</si>
  <si>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901  1  13  01994  04  0004  130</t>
  </si>
  <si>
    <t>Прочие доходы от оказания платных услуг (работ) получателями средств бюджетов городских округов</t>
  </si>
  <si>
    <t>906  1  13  01994  04  0004  130</t>
  </si>
  <si>
    <t>908  1  13  01994  04  0004  130</t>
  </si>
  <si>
    <t>901  1  13  02994  04  0001  130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</si>
  <si>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</si>
  <si>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906  1  13  02994  04  0001  130</t>
  </si>
  <si>
    <t>908  1  13  02994  04  0001  130</t>
  </si>
  <si>
    <t>919  1  13  02994  04  0002  130</t>
  </si>
  <si>
    <t>Прочие доходы от компенсации затрат бюджетов городских округов (в части средств, поступающих в погашение ссуд, выданных на жилищное строительство)</t>
  </si>
  <si>
    <t>000  1  14  00000  00  0000  000</t>
  </si>
  <si>
    <t>ДОХОДЫ ОТ ПРОДАЖИ МАТЕРИАЛЬНЫХ И НЕМАТЕРИАЛЬНЫХ АКТИВОВ</t>
  </si>
  <si>
    <t>902  1  14  01040  04  0000  410</t>
  </si>
  <si>
    <t>Доходы от продажи квартир, находящихся в собственности городских округов</t>
  </si>
  <si>
    <t>902  1  14  02042  04  0000  410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</si>
  <si>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</si>
  <si>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902  1  14  02043  04  0001  410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</si>
  <si>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</si>
  <si>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902  1  14  02043  04  0002  410</t>
  </si>
  <si>
    <t>Прочие доходы от реализации 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</si>
  <si>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</si>
  <si>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</si>
  <si>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</si>
  <si>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</si>
  <si>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</si>
  <si>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Денежные взыскания (штрафы) за нарушение законодательства о налогах и сборах, предусмотренные статьями 116, 118, 119.1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</si>
  <si>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</si>
  <si>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</si>
  <si>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</si>
  <si>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</si>
  <si>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141  1  16  08000  01  6000  140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</si>
  <si>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</si>
  <si>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188  1  16  08000  01  6000  140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</si>
  <si>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 </t>
  </si>
  <si>
    <t>188  1  16  21040  04  6000  140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</si>
  <si>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</si>
  <si>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322  1  16  21040  04  6000  140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</si>
  <si>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</si>
  <si>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</si>
  <si>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</si>
  <si>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</si>
  <si>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188  1  16  30030  01  6000  140</t>
  </si>
  <si>
    <t>Денежные взыскания (штрафы) за административные правонарушения в области дорожного движения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</si>
  <si>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</si>
  <si>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</si>
  <si>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076  1  16  35020  04 60000  140</t>
  </si>
  <si>
    <t>Cуммы по искам о возмещении вреда, причиненного окружающей среде, подлежащие зачислению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</si>
  <si>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</si>
  <si>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</si>
  <si>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</si>
  <si>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015  1  16  90040  04  0000  140</t>
  </si>
  <si>
    <t>037  1  16  90040  04  0000  140</t>
  </si>
  <si>
    <t>106  1  16  90040  04  6000  140</t>
  </si>
  <si>
    <t>141  1  16  90040  04  6000  140</t>
  </si>
  <si>
    <t>188  1  16  90040  04  6000  140</t>
  </si>
  <si>
    <t>192  1  16  90040  04  6000  140</t>
  </si>
  <si>
    <t>901  1  16  90040  04  0000  140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</si>
  <si>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</si>
  <si>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</si>
  <si>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</si>
  <si>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</si>
  <si>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</si>
  <si>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902  1  17  01040  04  0000  180</t>
  </si>
  <si>
    <t>906  1  17  01040  04  0000  180</t>
  </si>
  <si>
    <t>908  1  17  01040  04  0000  180</t>
  </si>
  <si>
    <t>919  1  17  01040  04  0000  180</t>
  </si>
  <si>
    <t>000  1  17  05040  04  0000  180</t>
  </si>
  <si>
    <t>Прочие неналоговые доходы бюджетов городских округов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</si>
  <si>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</si>
  <si>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</si>
  <si>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</si>
  <si>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</si>
  <si>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</si>
  <si>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</t>
  </si>
  <si>
    <t>919  2  02  01001  04  0000  151</t>
  </si>
  <si>
    <t>Дотации бюджетам городских округов на выравнивание бюджетной обеспеченности</t>
  </si>
  <si>
    <t xml:space="preserve"> 000  2  02  02000  00  0000  151</t>
  </si>
  <si>
    <t>СУБСИДИИ</t>
  </si>
  <si>
    <t>901  2  02  02009  04  0000  151</t>
  </si>
  <si>
    <t>Субсидии на софинансирование долгосрочных муниципальных целевых программ, направленных на поддержку субъектов малого и среднего предпринимательства</t>
  </si>
  <si>
    <t>901  2  02  02051  04  0000  151</t>
  </si>
  <si>
    <t>Субсидии на софинансирование социальных выплат молодым семьям на приобретение (строительство) жилья</t>
  </si>
  <si>
    <t>901  2  02  02077  04  0000  151</t>
  </si>
  <si>
    <t>Субсидии на проведение мероприятий по развитию газификации в сельской местности</t>
  </si>
  <si>
    <t>901  2  02  02085  04  0000  151</t>
  </si>
  <si>
    <t>Субсидии на проведение мероприятий по улучшению жилищных условий граждан, проживающих в сельской местности</t>
  </si>
  <si>
    <t>Субсидии на проведение мероприятий по обеспечению жильем молодых семей и молодых специалистов, проживающих и работающих в сельской местности</t>
  </si>
  <si>
    <t>000  2  02  02999  04  0000  151</t>
  </si>
  <si>
    <t>901  2  02  02999  04  0000  151</t>
  </si>
  <si>
    <t>Субсидии на организацию мероприятий по охране окружающей среды и природопользованию</t>
  </si>
  <si>
    <t>Субсидии на подготовку документов территориального планирования, градостроительного зонирования и документации по планировке территорий</t>
  </si>
  <si>
    <t>Субсидии на проведение мероприятий по информатизации муниципальных образований</t>
  </si>
  <si>
    <t>Субсидии на выполнение мероприятий по благоустройству дворовых территорий в муниципальных образованиях в Свердловской области</t>
  </si>
  <si>
    <t>Субсидии на приобретение оборудования для организаций, занимающихся патриотическим воспитанием граждан в Свердловской области, и на мероприятия по патриотическому воспитанию в муниципальных образованиях в Свердловской области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</si>
  <si>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</si>
  <si>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на софинансирование муниципальных программ по энергосбережению и повышению энергетической эффективности</t>
  </si>
  <si>
    <t xml:space="preserve">Субсидии на капитальный ремонт, реконструкцию и благоустройство территории объектов туристкой инфраструктуры муниципальной собственности </t>
  </si>
  <si>
    <t>906  2  02  02999  04  0000  151</t>
  </si>
  <si>
    <t>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 зданий и помещений, в которых размещаются муниципальные образовательные учреждения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</si>
  <si>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</si>
  <si>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</si>
  <si>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</si>
  <si>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919  2  02  02999  04  0000  151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</si>
  <si>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</si>
  <si>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000  2  02  03000  00  0000  151</t>
  </si>
  <si>
    <t>СУБВЕНЦИИ</t>
  </si>
  <si>
    <t>901  2  02  03001  04  0000  151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</si>
  <si>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</si>
  <si>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901 2  02  03022  04  0000  151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</si>
  <si>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</si>
  <si>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901  2  02  03024  04  0000  151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</si>
  <si>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</si>
  <si>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</si>
  <si>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</si>
  <si>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</si>
  <si>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</si>
  <si>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906  2  02  03999  04  0000  151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</si>
  <si>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учреждений, расходов на учебники и учебные пособия, технические средства оборудования, расходные материалы и хозяйственные нужды (за исключением расходов на содержание зданий и коммунальных расходов)</t>
  </si>
  <si>
    <t>000  2  02  04000  00 0000  151</t>
  </si>
  <si>
    <t>ИНЫЕ МЕЖБЮДЖЕТНЫЕ ТРАНСФЕРТЫ</t>
  </si>
  <si>
    <t>906  2  02  04999  04  0000  151</t>
  </si>
  <si>
    <t>Межбюджетные трансферты на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</si>
  <si>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Межбюджетные трансферты 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</si>
  <si>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908  2  02  04999  04  0000  151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</si>
  <si>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</si>
  <si>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000  2  07  04000  04  0000  180</t>
  </si>
  <si>
    <t>Прочие безвозмездные поступления в бюджеты городских округов</t>
  </si>
  <si>
    <t>901  2  07  04000  04  0000  180</t>
  </si>
  <si>
    <t>906  2  07  04000  04  0000  180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</si>
  <si>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</si>
  <si>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</si>
  <si>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000  2  19  04000  04  0000  151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</si>
  <si>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</si>
  <si>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901  2  19  04000  04  0000  151</t>
  </si>
  <si>
    <t>906  2  19  04000  04  0000  151</t>
  </si>
  <si>
    <t xml:space="preserve"> </t>
  </si>
  <si>
    <t>908  2  19  04000  04  0000  151</t>
  </si>
  <si>
    <t>919  2  19  04000  04  0000  151</t>
  </si>
  <si>
    <t>ИТОГО ДОХОДОВ</t>
  </si>
  <si>
    <t>000  2  18  04010  04  0000  180</t>
  </si>
  <si>
    <t>906  2  18  04010  04  0000  180</t>
  </si>
  <si>
    <t>000  1  13  01994  04  0004  130</t>
  </si>
  <si>
    <t>000  1  13  02994  04  0001  130</t>
  </si>
  <si>
    <t>Субсидии бюджетам городских округов на поддержку малого и среднего предпринимательства, включая крестьянские (фермерские) хозяйства</t>
  </si>
  <si>
    <t>Исполнение бюджета Невьянского городского округа по состоянию на 01.03.2013 г.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</si>
  <si>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</si>
  <si>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на развитие и модернизацию коммунальной инфраструктуры</t>
  </si>
  <si>
    <t>Субсидии на осуществление мероприятий по развитию газификации в сельской местности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</si>
  <si>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</si>
  <si>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городских округов  на оплату  жилищно-коммунальных услуг отдельным категориям граждан</t>
  </si>
  <si>
    <t>Субвенциибюджетам городских округов на предоставление гражданам субсидий на оплату жилого помещения и коммунальных услуг</t>
  </si>
  <si>
    <t>000  2  02  04999  04  0000  151</t>
  </si>
  <si>
    <t>Прочие межбюджетные трансферты передаваемые бюджетам городских округов</t>
  </si>
  <si>
    <t>901  2  02  04999  04  0000  151</t>
  </si>
  <si>
    <t xml:space="preserve">Межбюджетные трансферты, из резервного фонда Правительства Свердловской области на проведение неотложных работ капитального характера для предупреждения чрезвычайных ситуаций муниципального характера на объектах жилищно-коммунального хозяйства </t>
  </si>
  <si>
    <t>901  2  07  04050  04  0000  180</t>
  </si>
  <si>
    <t>906  2  07  04050  04  0000  180</t>
  </si>
  <si>
    <t xml:space="preserve">  </t>
  </si>
  <si>
    <t>ЗАДОЛЖЕННОСТЬ И ПЕРЕРАСЧЕТЫ ПО ОТМЕНЕННЫМ НАЛОГАМ, СБОРАМ И ИНЫМ ОБЯЗАТЕЛЬНЫМ ПЛАТЕЖАМ</t>
  </si>
  <si>
    <t>в тыс.руб.</t>
  </si>
  <si>
    <t xml:space="preserve">Сумма фактического поступления </t>
  </si>
  <si>
    <t>902  1  11  09074  04  0003  120</t>
  </si>
  <si>
    <t>902  1  11  09074  04  0010  120</t>
  </si>
  <si>
    <t>182  1  16  90040  04  6000  140</t>
  </si>
  <si>
    <t>Исполнение бюджета Невьянского городского округа по состоянию на 01.04.2013 г.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</si>
  <si>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</si>
  <si>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908  2  02  04025  04  0000  151</t>
  </si>
  <si>
    <t>906  2  02  03021  04  0000  151</t>
  </si>
  <si>
    <t>Субвенции бюджетам городских округов на ежемесячное денежное вознаграждение за классное руководство</t>
  </si>
  <si>
    <t>908  2  02  02999  04  0000  151</t>
  </si>
  <si>
    <t>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</t>
  </si>
  <si>
    <t>192  1  16  43000  04  0000  140</t>
  </si>
  <si>
    <t>Денежные взыскания (штрафы) за нарушение законодательтва Российской Федерации об административных правнарушениях, предусмотренные статьей 20.25 Кодекса Российской Федерации об административных правонарушениях</t>
  </si>
  <si>
    <t>902  1  11  05074  04  0003  120</t>
  </si>
  <si>
    <t>902  1  11  05074  04  0004  120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</si>
  <si>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</si>
  <si>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ПРОЧИЕ субсидии бюджетам городских округов</t>
  </si>
  <si>
    <t>Исполнение бюджета Невьянского городского округа по состоянию на 01.05.2013 г.</t>
  </si>
  <si>
    <t>Субсидии на реализацию мер по поэтапному повышению средней заработной платы педагогических работников муниципальных учреждений дополнительного образования</t>
  </si>
  <si>
    <t>Субсидии на реализацию мер по поэтапному повышению средней заработной платы медицинских работников муниципальных образовательных учреждений</t>
  </si>
  <si>
    <t>906  2  02  02145  04  0000  151</t>
  </si>
  <si>
    <t>Субсидии бюджета городских округов на модернизацию региональных систем общего образования</t>
  </si>
  <si>
    <t>Субсидии на реализацию мер по поэтапному повышению средней заработной платы работников муниципальных учреждений культуры</t>
  </si>
  <si>
    <t>Исполнение бюджета Невьянского городского округа по состоянию на 01.06.2013 г.</t>
  </si>
  <si>
    <t>Прочие денежные взыскания (штрафы) за провонарушения в области дорожного движения</t>
  </si>
  <si>
    <t>901  1  13  02064  04  0000  130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</si>
  <si>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</si>
  <si>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</si>
  <si>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919  2  02  04999  04  0000  151</t>
  </si>
  <si>
    <t>Доходы, поступающие в порядке возмещения расходов, понесенных в связи с эксплуататцией имущества городских округов</t>
  </si>
  <si>
    <t>Межбюджетные трансферты на стимулирование бюджетам городских округов</t>
  </si>
  <si>
    <t>192  1  16  43000  04  6000  140</t>
  </si>
  <si>
    <t>Исполнение бюджета Невьянского городского округа по состоянию на 01.07.2013 г.</t>
  </si>
  <si>
    <t>912  1  13  02994  04  0001  130</t>
  </si>
  <si>
    <t>902  1  16  23041  04  0000  140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</si>
  <si>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</si>
  <si>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</si>
  <si>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</si>
  <si>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017  1  16  90040  04  0000  140</t>
  </si>
  <si>
    <t>192  1  16  43000  01  6000  140</t>
  </si>
  <si>
    <t>902  1  14  02042  04  0000  440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</si>
  <si>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</si>
  <si>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Исполнение бюджета Невьянского городского округа по состоянию на 01.08.2013 г.</t>
  </si>
  <si>
    <t>Сумма бюджетных назначений на 2013 год в тыс. руб.</t>
  </si>
  <si>
    <t xml:space="preserve">Сумма фактического поступленияв тыс. руб. </t>
  </si>
  <si>
    <t>901  1  16  32000  04  0000  140</t>
  </si>
  <si>
    <t>005  1  16  90040  04  0000  140</t>
  </si>
</sst>
</file>

<file path=xl/styles.xml><?xml version="1.0" encoding="utf-8"?>
<styleSheet xmlns="http://schemas.openxmlformats.org/spreadsheetml/2006/main">
  <numFmts count="5">
    <numFmt numFmtId="164" formatCode="#,##0.00000"/>
    <numFmt numFmtId="165" formatCode="0.0"/>
    <numFmt numFmtId="166" formatCode="0.000"/>
    <numFmt numFmtId="167" formatCode="0.0000"/>
    <numFmt numFmtId="168" formatCode="0.0000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/>
    <xf numFmtId="0" fontId="3" fillId="0" borderId="0" xfId="1" applyFont="1" applyAlignment="1">
      <alignment wrapText="1"/>
    </xf>
    <xf numFmtId="0" fontId="1" fillId="0" borderId="0" xfId="1" applyAlignment="1"/>
    <xf numFmtId="164" fontId="1" fillId="0" borderId="0" xfId="1" applyNumberFormat="1"/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top"/>
    </xf>
    <xf numFmtId="164" fontId="4" fillId="0" borderId="1" xfId="1" applyNumberFormat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 wrapText="1"/>
    </xf>
    <xf numFmtId="0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justify" vertical="top"/>
    </xf>
    <xf numFmtId="0" fontId="5" fillId="0" borderId="1" xfId="1" applyFont="1" applyBorder="1" applyAlignment="1">
      <alignment vertical="top" wrapText="1"/>
    </xf>
    <xf numFmtId="2" fontId="5" fillId="0" borderId="1" xfId="1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 wrapText="1"/>
    </xf>
    <xf numFmtId="0" fontId="4" fillId="0" borderId="1" xfId="1" applyFont="1" applyBorder="1" applyAlignment="1">
      <alignment horizontal="justify" vertical="top"/>
    </xf>
    <xf numFmtId="0" fontId="4" fillId="0" borderId="1" xfId="1" applyFont="1" applyBorder="1" applyAlignment="1">
      <alignment horizontal="justify" vertical="top" wrapText="1"/>
    </xf>
    <xf numFmtId="2" fontId="4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 wrapText="1"/>
    </xf>
    <xf numFmtId="0" fontId="5" fillId="0" borderId="1" xfId="1" applyFont="1" applyBorder="1" applyAlignment="1">
      <alignment horizontal="justify" vertical="top" wrapText="1"/>
    </xf>
    <xf numFmtId="4" fontId="4" fillId="0" borderId="1" xfId="1" applyNumberFormat="1" applyFont="1" applyBorder="1" applyAlignment="1">
      <alignment horizontal="center"/>
    </xf>
    <xf numFmtId="0" fontId="5" fillId="0" borderId="2" xfId="1" applyFont="1" applyBorder="1" applyAlignment="1">
      <alignment horizontal="justify" vertical="top" wrapText="1"/>
    </xf>
    <xf numFmtId="0" fontId="5" fillId="0" borderId="2" xfId="1" applyFont="1" applyBorder="1" applyAlignment="1">
      <alignment horizontal="justify" vertical="top"/>
    </xf>
    <xf numFmtId="2" fontId="5" fillId="0" borderId="2" xfId="1" applyNumberFormat="1" applyFont="1" applyBorder="1" applyAlignment="1">
      <alignment horizontal="center" wrapText="1"/>
    </xf>
    <xf numFmtId="0" fontId="5" fillId="0" borderId="1" xfId="1" applyFont="1" applyBorder="1" applyAlignment="1">
      <alignment vertical="top"/>
    </xf>
    <xf numFmtId="2" fontId="5" fillId="0" borderId="1" xfId="1" applyNumberFormat="1" applyFont="1" applyBorder="1" applyAlignment="1">
      <alignment horizontal="center" vertical="top" wrapText="1"/>
    </xf>
    <xf numFmtId="165" fontId="5" fillId="0" borderId="1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 wrapText="1"/>
    </xf>
    <xf numFmtId="165" fontId="5" fillId="0" borderId="1" xfId="1" applyNumberFormat="1" applyFont="1" applyBorder="1" applyAlignment="1">
      <alignment horizontal="center" wrapText="1"/>
    </xf>
    <xf numFmtId="2" fontId="4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horizontal="justify" vertical="top" wrapText="1"/>
    </xf>
    <xf numFmtId="2" fontId="6" fillId="0" borderId="1" xfId="1" applyNumberFormat="1" applyFont="1" applyBorder="1" applyAlignment="1">
      <alignment horizontal="center" wrapText="1"/>
    </xf>
    <xf numFmtId="0" fontId="6" fillId="0" borderId="1" xfId="1" applyFont="1" applyBorder="1" applyAlignment="1">
      <alignment vertical="top"/>
    </xf>
    <xf numFmtId="0" fontId="6" fillId="0" borderId="1" xfId="1" applyFont="1" applyBorder="1" applyAlignment="1">
      <alignment horizontal="justify" vertical="top"/>
    </xf>
    <xf numFmtId="2" fontId="6" fillId="0" borderId="1" xfId="1" applyNumberFormat="1" applyFont="1" applyBorder="1" applyAlignment="1">
      <alignment horizontal="center"/>
    </xf>
    <xf numFmtId="0" fontId="7" fillId="0" borderId="0" xfId="0" applyFont="1"/>
    <xf numFmtId="0" fontId="6" fillId="0" borderId="1" xfId="1" applyFont="1" applyBorder="1" applyAlignment="1">
      <alignment horizontal="justify" vertical="top" wrapText="1"/>
    </xf>
    <xf numFmtId="0" fontId="0" fillId="0" borderId="0" xfId="0" applyFont="1"/>
    <xf numFmtId="0" fontId="4" fillId="0" borderId="1" xfId="0" applyFont="1" applyBorder="1" applyAlignment="1">
      <alignment horizontal="justify" vertical="top"/>
    </xf>
    <xf numFmtId="0" fontId="0" fillId="0" borderId="0" xfId="0" applyAlignment="1"/>
    <xf numFmtId="164" fontId="0" fillId="0" borderId="0" xfId="0" applyNumberForma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justify" vertical="top" wrapText="1"/>
    </xf>
    <xf numFmtId="2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justify" vertical="top"/>
    </xf>
    <xf numFmtId="0" fontId="5" fillId="0" borderId="2" xfId="0" applyFont="1" applyBorder="1" applyAlignment="1">
      <alignment horizontal="justify" vertical="top" wrapText="1"/>
    </xf>
    <xf numFmtId="2" fontId="5" fillId="0" borderId="2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top"/>
    </xf>
    <xf numFmtId="2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justify" vertical="top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justify" vertical="top" wrapText="1"/>
    </xf>
    <xf numFmtId="165" fontId="4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167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workbookViewId="0">
      <selection activeCell="B101" sqref="B101"/>
    </sheetView>
  </sheetViews>
  <sheetFormatPr defaultRowHeight="15"/>
  <cols>
    <col min="1" max="1" width="26.85546875" customWidth="1"/>
    <col min="2" max="2" width="37.85546875" customWidth="1"/>
    <col min="3" max="3" width="16.28515625" customWidth="1"/>
    <col min="4" max="4" width="13.5703125" customWidth="1"/>
    <col min="5" max="5" width="12" customWidth="1"/>
  </cols>
  <sheetData>
    <row r="1" spans="1:7" ht="18.75">
      <c r="A1" s="2" t="s">
        <v>0</v>
      </c>
      <c r="B1" s="3"/>
      <c r="C1" s="2"/>
      <c r="D1" s="2"/>
      <c r="E1" s="4"/>
    </row>
    <row r="3" spans="1:7">
      <c r="A3" s="1"/>
      <c r="B3" s="1"/>
      <c r="C3" s="1"/>
      <c r="D3" s="5"/>
      <c r="E3" s="1"/>
    </row>
    <row r="4" spans="1:7" ht="51">
      <c r="A4" s="6" t="s">
        <v>1</v>
      </c>
      <c r="B4" s="7" t="s">
        <v>2</v>
      </c>
      <c r="C4" s="6" t="s">
        <v>3</v>
      </c>
      <c r="D4" s="8" t="s">
        <v>4</v>
      </c>
      <c r="E4" s="9" t="s">
        <v>5</v>
      </c>
    </row>
    <row r="5" spans="1:7">
      <c r="A5" s="10">
        <v>1</v>
      </c>
      <c r="B5" s="10">
        <v>2</v>
      </c>
      <c r="C5" s="11">
        <v>3</v>
      </c>
      <c r="D5" s="12">
        <v>5</v>
      </c>
      <c r="E5" s="13">
        <v>7</v>
      </c>
    </row>
    <row r="6" spans="1:7" ht="25.5">
      <c r="A6" s="14" t="s">
        <v>6</v>
      </c>
      <c r="B6" s="15" t="s">
        <v>7</v>
      </c>
      <c r="C6" s="16">
        <f>SUM(C7+C13+C21+C26+C28+C30+C36+C42+C53+C59+C81)</f>
        <v>516107</v>
      </c>
      <c r="D6" s="16">
        <f>SUM(D7+D13+D21+D26+D28+D30+D36+D42+D53+D59+D81)</f>
        <v>37787.500000000007</v>
      </c>
      <c r="E6" s="16">
        <f>SUM(D6*100/C6)</f>
        <v>7.3216406675359975</v>
      </c>
    </row>
    <row r="7" spans="1:7">
      <c r="A7" s="14" t="s">
        <v>8</v>
      </c>
      <c r="B7" s="15" t="s">
        <v>9</v>
      </c>
      <c r="C7" s="16">
        <f>SUM(C8)</f>
        <v>429105</v>
      </c>
      <c r="D7" s="16">
        <f>SUM(D8)</f>
        <v>27883.9</v>
      </c>
      <c r="E7" s="16">
        <f t="shared" ref="E7:E69" si="0">SUM(D7*100/C7)</f>
        <v>6.498153132683143</v>
      </c>
    </row>
    <row r="8" spans="1:7">
      <c r="A8" s="14" t="s">
        <v>10</v>
      </c>
      <c r="B8" s="15" t="s">
        <v>11</v>
      </c>
      <c r="C8" s="16">
        <f>SUM(C9:C12)</f>
        <v>429105</v>
      </c>
      <c r="D8" s="16">
        <f>SUM(D9:D12)</f>
        <v>27883.9</v>
      </c>
      <c r="E8" s="16">
        <f t="shared" si="0"/>
        <v>6.498153132683143</v>
      </c>
    </row>
    <row r="9" spans="1:7" ht="96" customHeight="1">
      <c r="A9" s="18" t="s">
        <v>12</v>
      </c>
      <c r="B9" s="19" t="s">
        <v>13</v>
      </c>
      <c r="C9" s="20">
        <v>423512</v>
      </c>
      <c r="D9" s="20">
        <v>27626.2</v>
      </c>
      <c r="E9" s="20">
        <f t="shared" si="0"/>
        <v>6.5231209505279661</v>
      </c>
    </row>
    <row r="10" spans="1:7" ht="130.5" customHeight="1">
      <c r="A10" s="18" t="s">
        <v>14</v>
      </c>
      <c r="B10" s="19" t="s">
        <v>15</v>
      </c>
      <c r="C10" s="20">
        <v>931</v>
      </c>
      <c r="D10" s="20">
        <v>201.6</v>
      </c>
      <c r="E10" s="20">
        <f t="shared" si="0"/>
        <v>21.654135338345863</v>
      </c>
    </row>
    <row r="11" spans="1:7" ht="54.75" customHeight="1">
      <c r="A11" s="18" t="s">
        <v>16</v>
      </c>
      <c r="B11" s="19" t="s">
        <v>17</v>
      </c>
      <c r="C11" s="20">
        <v>2862</v>
      </c>
      <c r="D11" s="20">
        <v>19.399999999999999</v>
      </c>
      <c r="E11" s="20">
        <f t="shared" si="0"/>
        <v>0.67784765897973442</v>
      </c>
    </row>
    <row r="12" spans="1:7" ht="105.75" customHeight="1">
      <c r="A12" s="18" t="s">
        <v>18</v>
      </c>
      <c r="B12" s="19" t="s">
        <v>19</v>
      </c>
      <c r="C12" s="20">
        <v>1800</v>
      </c>
      <c r="D12" s="20">
        <v>36.700000000000003</v>
      </c>
      <c r="E12" s="20">
        <f t="shared" si="0"/>
        <v>2.0388888888888892</v>
      </c>
      <c r="G12" t="s">
        <v>215</v>
      </c>
    </row>
    <row r="13" spans="1:7" ht="20.25" customHeight="1">
      <c r="A13" s="14" t="s">
        <v>20</v>
      </c>
      <c r="B13" s="22" t="s">
        <v>21</v>
      </c>
      <c r="C13" s="16">
        <f>SUM(+C14+C17+C20)</f>
        <v>20933</v>
      </c>
      <c r="D13" s="16">
        <f>SUM(+D14+D17+D20)</f>
        <v>4463.4000000000005</v>
      </c>
      <c r="E13" s="16">
        <f t="shared" si="0"/>
        <v>21.32231404958678</v>
      </c>
    </row>
    <row r="14" spans="1:7" ht="25.5">
      <c r="A14" s="18" t="s">
        <v>23</v>
      </c>
      <c r="B14" s="19" t="s">
        <v>24</v>
      </c>
      <c r="C14" s="21">
        <f>SUM(C15:C16)</f>
        <v>20765</v>
      </c>
      <c r="D14" s="21">
        <v>4374.6000000000004</v>
      </c>
      <c r="E14" s="20">
        <f t="shared" si="0"/>
        <v>21.067180351553098</v>
      </c>
    </row>
    <row r="15" spans="1:7" ht="25.5">
      <c r="A15" s="18" t="s">
        <v>25</v>
      </c>
      <c r="B15" s="19" t="s">
        <v>24</v>
      </c>
      <c r="C15" s="20">
        <v>20685</v>
      </c>
      <c r="D15" s="20">
        <v>4367.5</v>
      </c>
      <c r="E15" s="20">
        <f t="shared" si="0"/>
        <v>21.114334058496496</v>
      </c>
    </row>
    <row r="16" spans="1:7" ht="44.25" customHeight="1">
      <c r="A16" s="18" t="s">
        <v>26</v>
      </c>
      <c r="B16" s="19" t="s">
        <v>27</v>
      </c>
      <c r="C16" s="20">
        <v>80</v>
      </c>
      <c r="D16" s="20">
        <v>7.1</v>
      </c>
      <c r="E16" s="20">
        <f t="shared" si="0"/>
        <v>8.875</v>
      </c>
    </row>
    <row r="17" spans="1:5">
      <c r="A17" s="18" t="s">
        <v>28</v>
      </c>
      <c r="B17" s="19" t="s">
        <v>29</v>
      </c>
      <c r="C17" s="21">
        <f>SUM(C18:C19)</f>
        <v>7</v>
      </c>
      <c r="D17" s="21">
        <v>0</v>
      </c>
      <c r="E17" s="20">
        <f t="shared" si="0"/>
        <v>0</v>
      </c>
    </row>
    <row r="18" spans="1:5">
      <c r="A18" s="18" t="s">
        <v>30</v>
      </c>
      <c r="B18" s="19" t="s">
        <v>29</v>
      </c>
      <c r="C18" s="20">
        <v>7</v>
      </c>
      <c r="D18" s="20"/>
      <c r="E18" s="20">
        <f t="shared" si="0"/>
        <v>0</v>
      </c>
    </row>
    <row r="19" spans="1:5" ht="38.25">
      <c r="A19" s="18" t="s">
        <v>31</v>
      </c>
      <c r="B19" s="19" t="s">
        <v>32</v>
      </c>
      <c r="C19" s="20"/>
      <c r="D19" s="20"/>
      <c r="E19" s="20"/>
    </row>
    <row r="20" spans="1:5" ht="42.75" customHeight="1">
      <c r="A20" s="18" t="s">
        <v>33</v>
      </c>
      <c r="B20" s="19" t="s">
        <v>22</v>
      </c>
      <c r="C20" s="20">
        <v>161</v>
      </c>
      <c r="D20" s="20">
        <v>88.8</v>
      </c>
      <c r="E20" s="20"/>
    </row>
    <row r="21" spans="1:5">
      <c r="A21" s="14" t="s">
        <v>34</v>
      </c>
      <c r="B21" s="22" t="s">
        <v>35</v>
      </c>
      <c r="C21" s="16">
        <f>SUM(C22:C23)</f>
        <v>31198</v>
      </c>
      <c r="D21" s="16">
        <f>SUM(D22:D23)</f>
        <v>1458</v>
      </c>
      <c r="E21" s="16">
        <f t="shared" si="0"/>
        <v>4.6733764984934929</v>
      </c>
    </row>
    <row r="22" spans="1:5" ht="54.75" customHeight="1">
      <c r="A22" s="18" t="s">
        <v>36</v>
      </c>
      <c r="B22" s="19" t="s">
        <v>37</v>
      </c>
      <c r="C22" s="20">
        <v>7918</v>
      </c>
      <c r="D22" s="20">
        <v>189.1</v>
      </c>
      <c r="E22" s="20">
        <f t="shared" si="0"/>
        <v>2.3882293508461734</v>
      </c>
    </row>
    <row r="23" spans="1:5">
      <c r="A23" s="18" t="s">
        <v>38</v>
      </c>
      <c r="B23" s="19" t="s">
        <v>39</v>
      </c>
      <c r="C23" s="21">
        <f>SUM(C24:C25)</f>
        <v>23280</v>
      </c>
      <c r="D23" s="21">
        <f>SUM(D24:D25)</f>
        <v>1268.9000000000001</v>
      </c>
      <c r="E23" s="20">
        <f t="shared" si="0"/>
        <v>5.4506013745704474</v>
      </c>
    </row>
    <row r="24" spans="1:5" ht="81" customHeight="1">
      <c r="A24" s="18" t="s">
        <v>40</v>
      </c>
      <c r="B24" s="19" t="s">
        <v>41</v>
      </c>
      <c r="C24" s="20">
        <v>3780</v>
      </c>
      <c r="D24" s="20">
        <v>243.7</v>
      </c>
      <c r="E24" s="20">
        <f t="shared" si="0"/>
        <v>6.447089947089947</v>
      </c>
    </row>
    <row r="25" spans="1:5" ht="80.25" customHeight="1">
      <c r="A25" s="18" t="s">
        <v>42</v>
      </c>
      <c r="B25" s="19" t="s">
        <v>43</v>
      </c>
      <c r="C25" s="20">
        <v>19500</v>
      </c>
      <c r="D25" s="20">
        <v>1025.2</v>
      </c>
      <c r="E25" s="20">
        <f t="shared" si="0"/>
        <v>5.2574358974358972</v>
      </c>
    </row>
    <row r="26" spans="1:5" ht="15.75" customHeight="1">
      <c r="A26" s="14" t="s">
        <v>44</v>
      </c>
      <c r="B26" s="22" t="s">
        <v>45</v>
      </c>
      <c r="C26" s="16">
        <f>SUM(C27)</f>
        <v>3735</v>
      </c>
      <c r="D26" s="16">
        <f>SUM(D27)</f>
        <v>218.9</v>
      </c>
      <c r="E26" s="16">
        <f t="shared" si="0"/>
        <v>5.8607764390896921</v>
      </c>
    </row>
    <row r="27" spans="1:5" ht="63.75">
      <c r="A27" s="18" t="s">
        <v>46</v>
      </c>
      <c r="B27" s="19" t="s">
        <v>47</v>
      </c>
      <c r="C27" s="20">
        <v>3735</v>
      </c>
      <c r="D27" s="20">
        <v>218.9</v>
      </c>
      <c r="E27" s="20">
        <f t="shared" si="0"/>
        <v>5.8607764390896921</v>
      </c>
    </row>
    <row r="28" spans="1:5" ht="41.25" customHeight="1">
      <c r="A28" s="22" t="s">
        <v>48</v>
      </c>
      <c r="B28" s="22" t="s">
        <v>49</v>
      </c>
      <c r="C28" s="16">
        <f>SUM(C29)</f>
        <v>0</v>
      </c>
      <c r="D28" s="16">
        <f>SUM(D29)</f>
        <v>0</v>
      </c>
      <c r="E28" s="20"/>
    </row>
    <row r="29" spans="1:5" ht="51">
      <c r="A29" s="19" t="s">
        <v>50</v>
      </c>
      <c r="B29" s="19" t="s">
        <v>51</v>
      </c>
      <c r="C29" s="20">
        <v>0</v>
      </c>
      <c r="D29" s="20"/>
      <c r="E29" s="20"/>
    </row>
    <row r="30" spans="1:5" ht="53.25" customHeight="1">
      <c r="A30" s="14" t="s">
        <v>52</v>
      </c>
      <c r="B30" s="15" t="s">
        <v>53</v>
      </c>
      <c r="C30" s="16">
        <f>SUM(C31:C35)</f>
        <v>18052</v>
      </c>
      <c r="D30" s="16">
        <f>SUM(D31:D35)</f>
        <v>2433.8000000000002</v>
      </c>
      <c r="E30" s="16">
        <f t="shared" si="0"/>
        <v>13.482162641258588</v>
      </c>
    </row>
    <row r="31" spans="1:5" ht="91.5" customHeight="1">
      <c r="A31" s="18" t="s">
        <v>54</v>
      </c>
      <c r="B31" s="19" t="s">
        <v>55</v>
      </c>
      <c r="C31" s="20">
        <v>10782</v>
      </c>
      <c r="D31" s="20">
        <v>2072.6</v>
      </c>
      <c r="E31" s="20">
        <f t="shared" si="0"/>
        <v>19.222778705249489</v>
      </c>
    </row>
    <row r="32" spans="1:5" ht="132" customHeight="1">
      <c r="A32" s="18" t="s">
        <v>56</v>
      </c>
      <c r="B32" s="19" t="s">
        <v>57</v>
      </c>
      <c r="C32" s="20">
        <v>6900</v>
      </c>
      <c r="D32" s="20">
        <v>336.9</v>
      </c>
      <c r="E32" s="20">
        <f t="shared" si="0"/>
        <v>4.8826086956521735</v>
      </c>
    </row>
    <row r="33" spans="1:5" ht="42.75" customHeight="1">
      <c r="A33" s="18" t="s">
        <v>58</v>
      </c>
      <c r="B33" s="19" t="s">
        <v>59</v>
      </c>
      <c r="C33" s="20">
        <v>15</v>
      </c>
      <c r="D33" s="20"/>
      <c r="E33" s="20">
        <f t="shared" si="0"/>
        <v>0</v>
      </c>
    </row>
    <row r="34" spans="1:5" ht="56.25" customHeight="1">
      <c r="A34" s="18" t="s">
        <v>60</v>
      </c>
      <c r="B34" s="19" t="s">
        <v>61</v>
      </c>
      <c r="C34" s="20">
        <v>5</v>
      </c>
      <c r="D34" s="20"/>
      <c r="E34" s="20">
        <f t="shared" si="0"/>
        <v>0</v>
      </c>
    </row>
    <row r="35" spans="1:5" ht="92.25" customHeight="1">
      <c r="A35" s="18" t="s">
        <v>62</v>
      </c>
      <c r="B35" s="19" t="s">
        <v>63</v>
      </c>
      <c r="C35" s="20">
        <v>350</v>
      </c>
      <c r="D35" s="20">
        <v>24.3</v>
      </c>
      <c r="E35" s="20">
        <f t="shared" si="0"/>
        <v>6.9428571428571431</v>
      </c>
    </row>
    <row r="36" spans="1:5" ht="25.5">
      <c r="A36" s="14" t="s">
        <v>64</v>
      </c>
      <c r="B36" s="15" t="s">
        <v>65</v>
      </c>
      <c r="C36" s="16">
        <f>SUM(C37)</f>
        <v>1457</v>
      </c>
      <c r="D36" s="16">
        <f>SUM(D37)</f>
        <v>205.29999999999998</v>
      </c>
      <c r="E36" s="16">
        <f t="shared" si="0"/>
        <v>14.090597117364448</v>
      </c>
    </row>
    <row r="37" spans="1:5" ht="25.5">
      <c r="A37" s="18" t="s">
        <v>66</v>
      </c>
      <c r="B37" s="19" t="s">
        <v>67</v>
      </c>
      <c r="C37" s="20">
        <f>SUM(C38:C41)</f>
        <v>1457</v>
      </c>
      <c r="D37" s="20">
        <f>SUM(D38:D41)</f>
        <v>205.29999999999998</v>
      </c>
      <c r="E37" s="20">
        <f t="shared" si="0"/>
        <v>14.090597117364448</v>
      </c>
    </row>
    <row r="38" spans="1:5" ht="38.25">
      <c r="A38" s="18" t="s">
        <v>68</v>
      </c>
      <c r="B38" s="19" t="s">
        <v>69</v>
      </c>
      <c r="C38" s="23">
        <v>737</v>
      </c>
      <c r="D38" s="23">
        <v>141.6</v>
      </c>
      <c r="E38" s="20">
        <f t="shared" si="0"/>
        <v>19.213025780189959</v>
      </c>
    </row>
    <row r="39" spans="1:5" ht="38.25">
      <c r="A39" s="18" t="s">
        <v>70</v>
      </c>
      <c r="B39" s="19" t="s">
        <v>71</v>
      </c>
      <c r="C39" s="23">
        <v>53</v>
      </c>
      <c r="D39" s="23">
        <v>9</v>
      </c>
      <c r="E39" s="20">
        <f t="shared" si="0"/>
        <v>16.981132075471699</v>
      </c>
    </row>
    <row r="40" spans="1:5" ht="25.5">
      <c r="A40" s="18" t="s">
        <v>72</v>
      </c>
      <c r="B40" s="19" t="s">
        <v>73</v>
      </c>
      <c r="C40" s="23">
        <v>201</v>
      </c>
      <c r="D40" s="23">
        <v>5.2</v>
      </c>
      <c r="E40" s="20">
        <f t="shared" si="0"/>
        <v>2.5870646766169156</v>
      </c>
    </row>
    <row r="41" spans="1:5" ht="25.5">
      <c r="A41" s="18" t="s">
        <v>74</v>
      </c>
      <c r="B41" s="19" t="s">
        <v>75</v>
      </c>
      <c r="C41" s="23">
        <v>466</v>
      </c>
      <c r="D41" s="23">
        <v>49.5</v>
      </c>
      <c r="E41" s="20">
        <f t="shared" si="0"/>
        <v>10.622317596566523</v>
      </c>
    </row>
    <row r="42" spans="1:5" ht="42" customHeight="1">
      <c r="A42" s="14" t="s">
        <v>76</v>
      </c>
      <c r="B42" s="22" t="s">
        <v>77</v>
      </c>
      <c r="C42" s="16">
        <f>SUM(C43+C44+C48+C52)</f>
        <v>4254</v>
      </c>
      <c r="D42" s="16">
        <v>55.6</v>
      </c>
      <c r="E42" s="16">
        <f t="shared" si="0"/>
        <v>1.307005171603197</v>
      </c>
    </row>
    <row r="43" spans="1:5" ht="66.75" customHeight="1">
      <c r="A43" s="18" t="s">
        <v>78</v>
      </c>
      <c r="B43" s="19" t="s">
        <v>79</v>
      </c>
      <c r="C43" s="20">
        <v>2273</v>
      </c>
      <c r="D43" s="20">
        <v>0.3</v>
      </c>
      <c r="E43" s="20">
        <f t="shared" si="0"/>
        <v>1.3198416190057193E-2</v>
      </c>
    </row>
    <row r="44" spans="1:5" s="39" customFormat="1" ht="44.25" customHeight="1">
      <c r="A44" s="37" t="s">
        <v>221</v>
      </c>
      <c r="B44" s="40" t="s">
        <v>81</v>
      </c>
      <c r="C44" s="38">
        <f>SUM(C45:C47)</f>
        <v>1981</v>
      </c>
      <c r="D44" s="38">
        <f>SUM(D45:D47)</f>
        <v>55.300000000000004</v>
      </c>
      <c r="E44" s="38">
        <f t="shared" si="0"/>
        <v>2.7915194346289751</v>
      </c>
    </row>
    <row r="45" spans="1:5" ht="38.25">
      <c r="A45" s="18" t="s">
        <v>80</v>
      </c>
      <c r="B45" s="19" t="s">
        <v>81</v>
      </c>
      <c r="C45" s="20">
        <v>220</v>
      </c>
      <c r="D45" s="20">
        <v>19</v>
      </c>
      <c r="E45" s="20">
        <f t="shared" si="0"/>
        <v>8.6363636363636367</v>
      </c>
    </row>
    <row r="46" spans="1:5" ht="38.25">
      <c r="A46" s="18" t="s">
        <v>82</v>
      </c>
      <c r="B46" s="19" t="s">
        <v>81</v>
      </c>
      <c r="C46" s="20">
        <v>1754</v>
      </c>
      <c r="D46" s="20">
        <v>36.200000000000003</v>
      </c>
      <c r="E46" s="20">
        <f t="shared" si="0"/>
        <v>2.0638540478905361</v>
      </c>
    </row>
    <row r="47" spans="1:5" ht="38.25">
      <c r="A47" s="18" t="s">
        <v>83</v>
      </c>
      <c r="B47" s="19" t="s">
        <v>81</v>
      </c>
      <c r="C47" s="20">
        <v>7</v>
      </c>
      <c r="D47" s="20">
        <v>0.1</v>
      </c>
      <c r="E47" s="20">
        <f t="shared" si="0"/>
        <v>1.4285714285714286</v>
      </c>
    </row>
    <row r="48" spans="1:5" s="39" customFormat="1" ht="51">
      <c r="A48" s="37" t="s">
        <v>222</v>
      </c>
      <c r="B48" s="40" t="s">
        <v>85</v>
      </c>
      <c r="C48" s="38">
        <f>SUM(C49:C51)</f>
        <v>0</v>
      </c>
      <c r="D48" s="38"/>
      <c r="E48" s="20"/>
    </row>
    <row r="49" spans="1:5" ht="51">
      <c r="A49" s="18" t="s">
        <v>84</v>
      </c>
      <c r="B49" s="19" t="s">
        <v>85</v>
      </c>
      <c r="C49" s="20">
        <v>0</v>
      </c>
      <c r="D49" s="20"/>
      <c r="E49" s="20"/>
    </row>
    <row r="50" spans="1:5" ht="51">
      <c r="A50" s="18" t="s">
        <v>86</v>
      </c>
      <c r="B50" s="19" t="s">
        <v>85</v>
      </c>
      <c r="C50" s="20">
        <v>0</v>
      </c>
      <c r="D50" s="20"/>
      <c r="E50" s="20"/>
    </row>
    <row r="51" spans="1:5" ht="51">
      <c r="A51" s="18" t="s">
        <v>87</v>
      </c>
      <c r="B51" s="19" t="s">
        <v>85</v>
      </c>
      <c r="C51" s="20">
        <v>0</v>
      </c>
      <c r="D51" s="20"/>
      <c r="E51" s="20"/>
    </row>
    <row r="52" spans="1:5" ht="55.5" customHeight="1">
      <c r="A52" s="18" t="s">
        <v>88</v>
      </c>
      <c r="B52" s="19" t="s">
        <v>89</v>
      </c>
      <c r="C52" s="20">
        <v>0</v>
      </c>
      <c r="D52" s="20"/>
      <c r="E52" s="20"/>
    </row>
    <row r="53" spans="1:5" ht="38.25">
      <c r="A53" s="14" t="s">
        <v>90</v>
      </c>
      <c r="B53" s="22" t="s">
        <v>91</v>
      </c>
      <c r="C53" s="16">
        <f>SUM(C54:C58)</f>
        <v>3954</v>
      </c>
      <c r="D53" s="16">
        <f>SUM(D54:D58)</f>
        <v>879.9</v>
      </c>
      <c r="E53" s="16">
        <f t="shared" si="0"/>
        <v>22.253414264036419</v>
      </c>
    </row>
    <row r="54" spans="1:5" ht="30.75" customHeight="1">
      <c r="A54" s="18" t="s">
        <v>92</v>
      </c>
      <c r="B54" s="19" t="s">
        <v>93</v>
      </c>
      <c r="C54" s="20">
        <v>134</v>
      </c>
      <c r="D54" s="20">
        <v>7.2</v>
      </c>
      <c r="E54" s="20">
        <f t="shared" si="0"/>
        <v>5.3731343283582094</v>
      </c>
    </row>
    <row r="55" spans="1:5" ht="108.75" customHeight="1">
      <c r="A55" s="18" t="s">
        <v>94</v>
      </c>
      <c r="B55" s="19" t="s">
        <v>95</v>
      </c>
      <c r="C55" s="20">
        <v>0</v>
      </c>
      <c r="D55" s="20">
        <v>0.2</v>
      </c>
      <c r="E55" s="20"/>
    </row>
    <row r="56" spans="1:5" ht="120" customHeight="1">
      <c r="A56" s="18" t="s">
        <v>96</v>
      </c>
      <c r="B56" s="19" t="s">
        <v>97</v>
      </c>
      <c r="C56" s="20">
        <v>2760</v>
      </c>
      <c r="D56" s="20">
        <v>505</v>
      </c>
      <c r="E56" s="20">
        <f t="shared" si="0"/>
        <v>18.297101449275363</v>
      </c>
    </row>
    <row r="57" spans="1:5" ht="107.25" customHeight="1">
      <c r="A57" s="18" t="s">
        <v>98</v>
      </c>
      <c r="B57" s="19" t="s">
        <v>99</v>
      </c>
      <c r="C57" s="20">
        <v>100</v>
      </c>
      <c r="D57" s="20"/>
      <c r="E57" s="20">
        <f t="shared" si="0"/>
        <v>0</v>
      </c>
    </row>
    <row r="58" spans="1:5" ht="54.75" customHeight="1">
      <c r="A58" s="18" t="s">
        <v>100</v>
      </c>
      <c r="B58" s="19" t="s">
        <v>101</v>
      </c>
      <c r="C58" s="20">
        <v>960</v>
      </c>
      <c r="D58" s="20">
        <v>367.5</v>
      </c>
      <c r="E58" s="20">
        <f t="shared" si="0"/>
        <v>38.28125</v>
      </c>
    </row>
    <row r="59" spans="1:5" ht="25.5">
      <c r="A59" s="14" t="s">
        <v>102</v>
      </c>
      <c r="B59" s="22" t="s">
        <v>103</v>
      </c>
      <c r="C59" s="16">
        <f>SUM(C60:C72)</f>
        <v>3419</v>
      </c>
      <c r="D59" s="16">
        <f>SUM(D60:D72)</f>
        <v>188.70000000000002</v>
      </c>
      <c r="E59" s="16">
        <f t="shared" si="0"/>
        <v>5.5191576484352147</v>
      </c>
    </row>
    <row r="60" spans="1:5" ht="135" customHeight="1">
      <c r="A60" s="18" t="s">
        <v>104</v>
      </c>
      <c r="B60" s="19" t="s">
        <v>105</v>
      </c>
      <c r="C60" s="20">
        <v>200</v>
      </c>
      <c r="D60" s="20">
        <v>18.7</v>
      </c>
      <c r="E60" s="20">
        <f t="shared" si="0"/>
        <v>9.35</v>
      </c>
    </row>
    <row r="61" spans="1:5" ht="66.75" customHeight="1">
      <c r="A61" s="18" t="s">
        <v>106</v>
      </c>
      <c r="B61" s="19" t="s">
        <v>107</v>
      </c>
      <c r="C61" s="20">
        <v>45</v>
      </c>
      <c r="D61" s="20">
        <v>0.3</v>
      </c>
      <c r="E61" s="20">
        <f t="shared" si="0"/>
        <v>0.66666666666666663</v>
      </c>
    </row>
    <row r="62" spans="1:5" ht="64.5" customHeight="1">
      <c r="A62" s="18" t="s">
        <v>108</v>
      </c>
      <c r="B62" s="19" t="s">
        <v>109</v>
      </c>
      <c r="C62" s="20">
        <v>262</v>
      </c>
      <c r="D62" s="20">
        <v>32</v>
      </c>
      <c r="E62" s="20">
        <f t="shared" si="0"/>
        <v>12.213740458015268</v>
      </c>
    </row>
    <row r="63" spans="1:5" ht="78" customHeight="1">
      <c r="A63" s="18" t="s">
        <v>110</v>
      </c>
      <c r="B63" s="19" t="s">
        <v>111</v>
      </c>
      <c r="C63" s="20">
        <v>0</v>
      </c>
      <c r="D63" s="20"/>
      <c r="E63" s="20"/>
    </row>
    <row r="64" spans="1:5" ht="67.5" customHeight="1">
      <c r="A64" s="18" t="s">
        <v>112</v>
      </c>
      <c r="B64" s="19" t="s">
        <v>113</v>
      </c>
      <c r="C64" s="20">
        <v>0</v>
      </c>
      <c r="D64" s="20"/>
      <c r="E64" s="20"/>
    </row>
    <row r="65" spans="1:5" ht="66" customHeight="1">
      <c r="A65" s="18" t="s">
        <v>114</v>
      </c>
      <c r="B65" s="19" t="s">
        <v>115</v>
      </c>
      <c r="C65" s="23">
        <v>16</v>
      </c>
      <c r="D65" s="23">
        <v>1.6</v>
      </c>
      <c r="E65" s="20">
        <f t="shared" si="0"/>
        <v>10</v>
      </c>
    </row>
    <row r="66" spans="1:5" ht="68.25" customHeight="1">
      <c r="A66" s="18" t="s">
        <v>116</v>
      </c>
      <c r="B66" s="19" t="s">
        <v>115</v>
      </c>
      <c r="C66" s="23">
        <v>25</v>
      </c>
      <c r="D66" s="23"/>
      <c r="E66" s="20">
        <f t="shared" si="0"/>
        <v>0</v>
      </c>
    </row>
    <row r="67" spans="1:5" ht="30.75" customHeight="1">
      <c r="A67" s="18" t="s">
        <v>117</v>
      </c>
      <c r="B67" s="19" t="s">
        <v>118</v>
      </c>
      <c r="C67" s="20">
        <v>148</v>
      </c>
      <c r="D67" s="20">
        <v>1.4</v>
      </c>
      <c r="E67" s="20">
        <f t="shared" si="0"/>
        <v>0.94594594594594594</v>
      </c>
    </row>
    <row r="68" spans="1:5" ht="65.25" customHeight="1">
      <c r="A68" s="18" t="s">
        <v>119</v>
      </c>
      <c r="B68" s="19" t="s">
        <v>120</v>
      </c>
      <c r="C68" s="20">
        <v>510</v>
      </c>
      <c r="D68" s="20">
        <v>1.5</v>
      </c>
      <c r="E68" s="20">
        <f t="shared" si="0"/>
        <v>0.29411764705882354</v>
      </c>
    </row>
    <row r="69" spans="1:5" ht="38.25">
      <c r="A69" s="18" t="s">
        <v>121</v>
      </c>
      <c r="B69" s="18" t="s">
        <v>122</v>
      </c>
      <c r="C69" s="20">
        <v>204</v>
      </c>
      <c r="D69" s="20">
        <v>2</v>
      </c>
      <c r="E69" s="20">
        <f t="shared" si="0"/>
        <v>0.98039215686274506</v>
      </c>
    </row>
    <row r="70" spans="1:5" ht="69" customHeight="1">
      <c r="A70" s="18" t="s">
        <v>123</v>
      </c>
      <c r="B70" s="19" t="s">
        <v>124</v>
      </c>
      <c r="C70" s="20">
        <v>78</v>
      </c>
      <c r="D70" s="20"/>
      <c r="E70" s="20">
        <f t="shared" ref="E70:E127" si="1">SUM(D70*100/C70)</f>
        <v>0</v>
      </c>
    </row>
    <row r="71" spans="1:5" ht="51">
      <c r="A71" s="18" t="s">
        <v>125</v>
      </c>
      <c r="B71" s="19" t="s">
        <v>126</v>
      </c>
      <c r="C71" s="20"/>
      <c r="D71" s="20">
        <v>0.5</v>
      </c>
      <c r="E71" s="20"/>
    </row>
    <row r="72" spans="1:5" ht="51">
      <c r="A72" s="18" t="s">
        <v>127</v>
      </c>
      <c r="B72" s="19" t="s">
        <v>128</v>
      </c>
      <c r="C72" s="20">
        <f>SUM(C74:C80)</f>
        <v>1931</v>
      </c>
      <c r="D72" s="20">
        <f>SUM(D74:D80)</f>
        <v>130.70000000000002</v>
      </c>
      <c r="E72" s="20">
        <f t="shared" si="1"/>
        <v>6.7685137234593489</v>
      </c>
    </row>
    <row r="73" spans="1:5">
      <c r="A73" s="18"/>
      <c r="B73" s="19" t="s">
        <v>129</v>
      </c>
      <c r="C73" s="20"/>
      <c r="D73" s="20"/>
      <c r="E73" s="20"/>
    </row>
    <row r="74" spans="1:5">
      <c r="A74" s="18" t="s">
        <v>130</v>
      </c>
      <c r="B74" s="19"/>
      <c r="C74" s="20"/>
      <c r="D74" s="20"/>
      <c r="E74" s="20"/>
    </row>
    <row r="75" spans="1:5">
      <c r="A75" s="18" t="s">
        <v>131</v>
      </c>
      <c r="B75" s="19"/>
      <c r="C75" s="20">
        <v>38</v>
      </c>
      <c r="D75" s="20">
        <v>0.1</v>
      </c>
      <c r="E75" s="20">
        <f t="shared" si="1"/>
        <v>0.26315789473684209</v>
      </c>
    </row>
    <row r="76" spans="1:5">
      <c r="A76" s="18" t="s">
        <v>132</v>
      </c>
      <c r="B76" s="19"/>
      <c r="C76" s="20">
        <v>21</v>
      </c>
      <c r="D76" s="20">
        <v>23</v>
      </c>
      <c r="E76" s="20">
        <f t="shared" si="1"/>
        <v>109.52380952380952</v>
      </c>
    </row>
    <row r="77" spans="1:5">
      <c r="A77" s="18" t="s">
        <v>133</v>
      </c>
      <c r="B77" s="19"/>
      <c r="C77" s="20">
        <v>30</v>
      </c>
      <c r="D77" s="20"/>
      <c r="E77" s="20">
        <f t="shared" si="1"/>
        <v>0</v>
      </c>
    </row>
    <row r="78" spans="1:5">
      <c r="A78" s="18" t="s">
        <v>134</v>
      </c>
      <c r="B78" s="19"/>
      <c r="C78" s="20">
        <v>1232</v>
      </c>
      <c r="D78" s="20">
        <v>94.2</v>
      </c>
      <c r="E78" s="20">
        <f t="shared" si="1"/>
        <v>7.6461038961038961</v>
      </c>
    </row>
    <row r="79" spans="1:5">
      <c r="A79" s="18" t="s">
        <v>135</v>
      </c>
      <c r="B79" s="19"/>
      <c r="C79" s="20">
        <v>555</v>
      </c>
      <c r="D79" s="20">
        <v>13.4</v>
      </c>
      <c r="E79" s="20">
        <f t="shared" si="1"/>
        <v>2.4144144144144146</v>
      </c>
    </row>
    <row r="80" spans="1:5">
      <c r="A80" s="18" t="s">
        <v>136</v>
      </c>
      <c r="B80" s="19"/>
      <c r="C80" s="20">
        <v>55</v>
      </c>
      <c r="D80" s="20"/>
      <c r="E80" s="20">
        <f t="shared" si="1"/>
        <v>0</v>
      </c>
    </row>
    <row r="81" spans="1:9">
      <c r="A81" s="22" t="s">
        <v>137</v>
      </c>
      <c r="B81" s="22" t="s">
        <v>138</v>
      </c>
      <c r="C81" s="16">
        <f>SUM(C82+C88)</f>
        <v>0</v>
      </c>
      <c r="D81" s="16">
        <f>SUM(D82+D88)</f>
        <v>0</v>
      </c>
      <c r="E81" s="20"/>
    </row>
    <row r="82" spans="1:9">
      <c r="A82" s="19" t="s">
        <v>139</v>
      </c>
      <c r="B82" s="19" t="s">
        <v>140</v>
      </c>
      <c r="C82" s="20">
        <f>SUM(C83:C87)</f>
        <v>0</v>
      </c>
      <c r="D82" s="20">
        <f>SUM(D83:D87)</f>
        <v>0</v>
      </c>
      <c r="E82" s="20"/>
    </row>
    <row r="83" spans="1:9">
      <c r="A83" s="19" t="s">
        <v>141</v>
      </c>
      <c r="B83" s="19" t="s">
        <v>140</v>
      </c>
      <c r="C83" s="20"/>
      <c r="D83" s="20"/>
      <c r="E83" s="20"/>
    </row>
    <row r="84" spans="1:9">
      <c r="A84" s="19" t="s">
        <v>142</v>
      </c>
      <c r="B84" s="19" t="s">
        <v>140</v>
      </c>
      <c r="C84" s="20"/>
      <c r="D84" s="20"/>
      <c r="E84" s="20"/>
    </row>
    <row r="85" spans="1:9">
      <c r="A85" s="19" t="s">
        <v>143</v>
      </c>
      <c r="B85" s="19" t="s">
        <v>140</v>
      </c>
      <c r="C85" s="20"/>
      <c r="D85" s="20"/>
      <c r="E85" s="20"/>
      <c r="H85" t="s">
        <v>215</v>
      </c>
      <c r="I85" t="s">
        <v>215</v>
      </c>
    </row>
    <row r="86" spans="1:9">
      <c r="A86" s="19" t="s">
        <v>144</v>
      </c>
      <c r="B86" s="19" t="s">
        <v>140</v>
      </c>
      <c r="C86" s="20"/>
      <c r="D86" s="20"/>
      <c r="E86" s="20"/>
    </row>
    <row r="87" spans="1:9">
      <c r="A87" s="19" t="s">
        <v>145</v>
      </c>
      <c r="B87" s="19" t="s">
        <v>140</v>
      </c>
      <c r="C87" s="20"/>
      <c r="D87" s="20"/>
      <c r="E87" s="20"/>
    </row>
    <row r="88" spans="1:9" ht="25.5">
      <c r="A88" s="34" t="s">
        <v>146</v>
      </c>
      <c r="B88" s="34" t="s">
        <v>147</v>
      </c>
      <c r="C88" s="33"/>
      <c r="D88" s="33"/>
      <c r="E88" s="20"/>
    </row>
    <row r="89" spans="1:9">
      <c r="A89" s="25" t="s">
        <v>148</v>
      </c>
      <c r="B89" s="24" t="s">
        <v>149</v>
      </c>
      <c r="C89" s="26">
        <v>470212</v>
      </c>
      <c r="D89" s="26">
        <v>43585.102549999996</v>
      </c>
      <c r="E89" s="16">
        <f t="shared" si="1"/>
        <v>9.2692450532951085</v>
      </c>
    </row>
    <row r="90" spans="1:9" ht="38.25">
      <c r="A90" s="18" t="s">
        <v>150</v>
      </c>
      <c r="B90" s="14" t="s">
        <v>151</v>
      </c>
      <c r="C90" s="17">
        <v>470212</v>
      </c>
      <c r="D90" s="17">
        <v>44828.30255</v>
      </c>
      <c r="E90" s="16">
        <f t="shared" si="1"/>
        <v>9.533636434204146</v>
      </c>
    </row>
    <row r="91" spans="1:9">
      <c r="A91" s="27" t="s">
        <v>152</v>
      </c>
      <c r="B91" s="14" t="s">
        <v>153</v>
      </c>
      <c r="C91" s="28">
        <f>SUM(C92)</f>
        <v>13591</v>
      </c>
      <c r="D91" s="28">
        <f>SUM(D92)</f>
        <v>1133</v>
      </c>
      <c r="E91" s="16">
        <f t="shared" si="1"/>
        <v>8.3363990876315217</v>
      </c>
    </row>
    <row r="92" spans="1:9" ht="29.25" customHeight="1">
      <c r="A92" s="7" t="s">
        <v>154</v>
      </c>
      <c r="B92" s="18" t="s">
        <v>155</v>
      </c>
      <c r="C92" s="21">
        <v>13591</v>
      </c>
      <c r="D92" s="20">
        <v>1133</v>
      </c>
      <c r="E92" s="20">
        <f t="shared" si="1"/>
        <v>8.3363990876315217</v>
      </c>
    </row>
    <row r="93" spans="1:9">
      <c r="A93" s="27" t="s">
        <v>156</v>
      </c>
      <c r="B93" s="14" t="s">
        <v>157</v>
      </c>
      <c r="C93" s="29">
        <f>SUM(C94:C99)</f>
        <v>147733</v>
      </c>
      <c r="D93" s="29">
        <f>SUM(D94:D99)</f>
        <v>11477</v>
      </c>
      <c r="E93" s="16">
        <f t="shared" si="1"/>
        <v>7.7687449655797955</v>
      </c>
    </row>
    <row r="94" spans="1:9" ht="63.75">
      <c r="A94" s="7" t="s">
        <v>158</v>
      </c>
      <c r="B94" s="18" t="s">
        <v>159</v>
      </c>
      <c r="C94" s="21">
        <v>725</v>
      </c>
      <c r="D94" s="20"/>
      <c r="E94" s="20">
        <f t="shared" si="1"/>
        <v>0</v>
      </c>
    </row>
    <row r="95" spans="1:9" ht="41.25" customHeight="1">
      <c r="A95" s="7" t="s">
        <v>160</v>
      </c>
      <c r="B95" s="18" t="s">
        <v>161</v>
      </c>
      <c r="C95" s="21">
        <v>1944</v>
      </c>
      <c r="D95" s="20"/>
      <c r="E95" s="20">
        <f t="shared" si="1"/>
        <v>0</v>
      </c>
    </row>
    <row r="96" spans="1:9" ht="27" customHeight="1">
      <c r="A96" s="7" t="s">
        <v>162</v>
      </c>
      <c r="B96" s="18" t="s">
        <v>163</v>
      </c>
      <c r="C96" s="21">
        <v>15351.4</v>
      </c>
      <c r="D96" s="30"/>
      <c r="E96" s="20">
        <f t="shared" si="1"/>
        <v>0</v>
      </c>
    </row>
    <row r="97" spans="1:5" ht="41.25" customHeight="1">
      <c r="A97" s="7" t="s">
        <v>164</v>
      </c>
      <c r="B97" s="18" t="s">
        <v>165</v>
      </c>
      <c r="C97" s="21">
        <v>1089.0999999999999</v>
      </c>
      <c r="D97" s="20"/>
      <c r="E97" s="20">
        <f t="shared" si="1"/>
        <v>0</v>
      </c>
    </row>
    <row r="98" spans="1:5" ht="54" customHeight="1">
      <c r="A98" s="7" t="s">
        <v>164</v>
      </c>
      <c r="B98" s="18" t="s">
        <v>166</v>
      </c>
      <c r="C98" s="21" t="s">
        <v>215</v>
      </c>
      <c r="D98" s="20"/>
      <c r="E98" s="20"/>
    </row>
    <row r="99" spans="1:5" s="41" customFormat="1" ht="25.5">
      <c r="A99" s="7" t="s">
        <v>167</v>
      </c>
      <c r="B99" s="18" t="s">
        <v>256</v>
      </c>
      <c r="C99" s="20">
        <f>SUM(C100+C109+C114)</f>
        <v>128623.5</v>
      </c>
      <c r="D99" s="20">
        <f>SUM(D100+D109+D114)</f>
        <v>11477</v>
      </c>
      <c r="E99" s="20">
        <f t="shared" si="1"/>
        <v>8.9229417641410791</v>
      </c>
    </row>
    <row r="100" spans="1:5" s="39" customFormat="1">
      <c r="A100" s="36" t="s">
        <v>168</v>
      </c>
      <c r="B100" s="37"/>
      <c r="C100" s="38">
        <f>SUM(C101:C108)</f>
        <v>36920.5</v>
      </c>
      <c r="D100" s="38">
        <f>SUM(D101:D108)</f>
        <v>0</v>
      </c>
      <c r="E100" s="38">
        <f t="shared" si="1"/>
        <v>0</v>
      </c>
    </row>
    <row r="101" spans="1:5" ht="38.25">
      <c r="A101" s="7" t="s">
        <v>168</v>
      </c>
      <c r="B101" s="18" t="s">
        <v>169</v>
      </c>
      <c r="C101" s="21">
        <v>62.7</v>
      </c>
      <c r="D101" s="20"/>
      <c r="E101" s="20">
        <f t="shared" si="1"/>
        <v>0</v>
      </c>
    </row>
    <row r="102" spans="1:5" ht="54" customHeight="1">
      <c r="A102" s="7" t="s">
        <v>168</v>
      </c>
      <c r="B102" s="18" t="s">
        <v>170</v>
      </c>
      <c r="C102" s="21">
        <v>5394.4</v>
      </c>
      <c r="D102" s="30"/>
      <c r="E102" s="20">
        <f t="shared" si="1"/>
        <v>0</v>
      </c>
    </row>
    <row r="103" spans="1:5" ht="38.25">
      <c r="A103" s="7" t="s">
        <v>168</v>
      </c>
      <c r="B103" s="18" t="s">
        <v>171</v>
      </c>
      <c r="C103" s="21">
        <v>69.400000000000006</v>
      </c>
      <c r="D103" s="20"/>
      <c r="E103" s="20">
        <f t="shared" si="1"/>
        <v>0</v>
      </c>
    </row>
    <row r="104" spans="1:5" ht="54" customHeight="1">
      <c r="A104" s="7" t="s">
        <v>168</v>
      </c>
      <c r="B104" s="18" t="s">
        <v>172</v>
      </c>
      <c r="C104" s="21">
        <v>6500</v>
      </c>
      <c r="D104" s="20"/>
      <c r="E104" s="20">
        <f t="shared" si="1"/>
        <v>0</v>
      </c>
    </row>
    <row r="105" spans="1:5" ht="92.25" customHeight="1">
      <c r="A105" s="7" t="s">
        <v>168</v>
      </c>
      <c r="B105" s="18" t="s">
        <v>173</v>
      </c>
      <c r="C105" s="21">
        <v>169.9</v>
      </c>
      <c r="D105" s="20"/>
      <c r="E105" s="20">
        <f t="shared" si="1"/>
        <v>0</v>
      </c>
    </row>
    <row r="106" spans="1:5" ht="57" customHeight="1">
      <c r="A106" s="7" t="s">
        <v>168</v>
      </c>
      <c r="B106" s="18" t="s">
        <v>174</v>
      </c>
      <c r="C106" s="21">
        <v>6716.5</v>
      </c>
      <c r="D106" s="20"/>
      <c r="E106" s="20">
        <f t="shared" si="1"/>
        <v>0</v>
      </c>
    </row>
    <row r="107" spans="1:5" ht="51">
      <c r="A107" s="7" t="s">
        <v>168</v>
      </c>
      <c r="B107" s="18" t="s">
        <v>175</v>
      </c>
      <c r="C107" s="21">
        <v>2307.6</v>
      </c>
      <c r="D107" s="20"/>
      <c r="E107" s="20">
        <f t="shared" si="1"/>
        <v>0</v>
      </c>
    </row>
    <row r="108" spans="1:5" ht="63.75">
      <c r="A108" s="7" t="s">
        <v>168</v>
      </c>
      <c r="B108" s="18" t="s">
        <v>176</v>
      </c>
      <c r="C108" s="21">
        <v>15700</v>
      </c>
      <c r="D108" s="20"/>
      <c r="E108" s="20">
        <f t="shared" si="1"/>
        <v>0</v>
      </c>
    </row>
    <row r="109" spans="1:5" s="39" customFormat="1">
      <c r="A109" s="36" t="s">
        <v>167</v>
      </c>
      <c r="B109" s="37"/>
      <c r="C109" s="35">
        <f>SUM(C110:C113)</f>
        <v>39612</v>
      </c>
      <c r="D109" s="35">
        <f>SUM(D110:D113)</f>
        <v>7136</v>
      </c>
      <c r="E109" s="38">
        <f t="shared" si="1"/>
        <v>18.014743007169546</v>
      </c>
    </row>
    <row r="110" spans="1:5" ht="93" customHeight="1">
      <c r="A110" s="7" t="s">
        <v>177</v>
      </c>
      <c r="B110" s="18" t="s">
        <v>178</v>
      </c>
      <c r="C110" s="21">
        <v>1474</v>
      </c>
      <c r="D110" s="20"/>
      <c r="E110" s="20">
        <f t="shared" si="1"/>
        <v>0</v>
      </c>
    </row>
    <row r="111" spans="1:5" ht="42" customHeight="1">
      <c r="A111" s="7" t="s">
        <v>177</v>
      </c>
      <c r="B111" s="18" t="s">
        <v>179</v>
      </c>
      <c r="C111" s="21">
        <v>28545</v>
      </c>
      <c r="D111" s="20">
        <v>7136</v>
      </c>
      <c r="E111" s="20">
        <f t="shared" si="1"/>
        <v>24.999124189875634</v>
      </c>
    </row>
    <row r="112" spans="1:5" ht="30" customHeight="1">
      <c r="A112" s="7" t="s">
        <v>177</v>
      </c>
      <c r="B112" s="18" t="s">
        <v>180</v>
      </c>
      <c r="C112" s="21">
        <v>8893</v>
      </c>
      <c r="D112" s="20"/>
      <c r="E112" s="20">
        <f t="shared" si="1"/>
        <v>0</v>
      </c>
    </row>
    <row r="113" spans="1:5" ht="81" customHeight="1">
      <c r="A113" s="7" t="s">
        <v>177</v>
      </c>
      <c r="B113" s="18" t="s">
        <v>181</v>
      </c>
      <c r="C113" s="21">
        <v>700</v>
      </c>
      <c r="D113" s="20"/>
      <c r="E113" s="20">
        <f t="shared" si="1"/>
        <v>0</v>
      </c>
    </row>
    <row r="114" spans="1:5" ht="56.25" customHeight="1">
      <c r="A114" s="7" t="s">
        <v>182</v>
      </c>
      <c r="B114" s="18" t="s">
        <v>183</v>
      </c>
      <c r="C114" s="21">
        <v>52091</v>
      </c>
      <c r="D114" s="20">
        <v>4341</v>
      </c>
      <c r="E114" s="20">
        <f t="shared" si="1"/>
        <v>8.3334933097847994</v>
      </c>
    </row>
    <row r="115" spans="1:5">
      <c r="A115" s="27" t="s">
        <v>184</v>
      </c>
      <c r="B115" s="14" t="s">
        <v>185</v>
      </c>
      <c r="C115" s="16">
        <f>SUM(C116+C117+C118+C123)</f>
        <v>306532.8</v>
      </c>
      <c r="D115" s="16">
        <f>SUM(D116+D117+D118+D123)</f>
        <v>32123.30255</v>
      </c>
      <c r="E115" s="16">
        <f t="shared" si="1"/>
        <v>10.479564519685985</v>
      </c>
    </row>
    <row r="116" spans="1:5" ht="63.75">
      <c r="A116" s="7" t="s">
        <v>186</v>
      </c>
      <c r="B116" s="18" t="s">
        <v>187</v>
      </c>
      <c r="C116" s="21">
        <v>15298.6</v>
      </c>
      <c r="D116" s="20">
        <v>2453.4105199999999</v>
      </c>
      <c r="E116" s="20">
        <f t="shared" si="1"/>
        <v>16.03683029819722</v>
      </c>
    </row>
    <row r="117" spans="1:5" ht="63.75">
      <c r="A117" s="7" t="s">
        <v>188</v>
      </c>
      <c r="B117" s="18" t="s">
        <v>189</v>
      </c>
      <c r="C117" s="21">
        <v>18036</v>
      </c>
      <c r="D117" s="20">
        <v>2127.55969</v>
      </c>
      <c r="E117" s="20">
        <f t="shared" si="1"/>
        <v>11.796183688179198</v>
      </c>
    </row>
    <row r="118" spans="1:5" ht="38.25">
      <c r="A118" s="36" t="s">
        <v>190</v>
      </c>
      <c r="B118" s="37" t="s">
        <v>191</v>
      </c>
      <c r="C118" s="35">
        <v>59658.2</v>
      </c>
      <c r="D118" s="35">
        <v>9039.3323400000008</v>
      </c>
      <c r="E118" s="38">
        <f t="shared" si="1"/>
        <v>15.15186904733968</v>
      </c>
    </row>
    <row r="119" spans="1:5" ht="89.25">
      <c r="A119" s="7" t="s">
        <v>190</v>
      </c>
      <c r="B119" s="18" t="s">
        <v>192</v>
      </c>
      <c r="C119" s="21">
        <v>212</v>
      </c>
      <c r="D119" s="20"/>
      <c r="E119" s="20">
        <f t="shared" si="1"/>
        <v>0</v>
      </c>
    </row>
    <row r="120" spans="1:5" ht="76.5">
      <c r="A120" s="7" t="s">
        <v>190</v>
      </c>
      <c r="B120" s="18" t="s">
        <v>193</v>
      </c>
      <c r="C120" s="21">
        <v>59362.7</v>
      </c>
      <c r="D120" s="20">
        <v>8955.8323400000008</v>
      </c>
      <c r="E120" s="20">
        <f t="shared" si="1"/>
        <v>15.086632413956915</v>
      </c>
    </row>
    <row r="121" spans="1:5" ht="76.5">
      <c r="A121" s="7" t="s">
        <v>190</v>
      </c>
      <c r="B121" s="18" t="s">
        <v>194</v>
      </c>
      <c r="C121" s="21">
        <v>0.1</v>
      </c>
      <c r="D121" s="20">
        <v>0.1</v>
      </c>
      <c r="E121" s="20">
        <f t="shared" si="1"/>
        <v>100</v>
      </c>
    </row>
    <row r="122" spans="1:5" ht="38.25">
      <c r="A122" s="7" t="s">
        <v>190</v>
      </c>
      <c r="B122" s="18" t="s">
        <v>195</v>
      </c>
      <c r="C122" s="21">
        <v>83.4</v>
      </c>
      <c r="D122" s="20">
        <v>83.4</v>
      </c>
      <c r="E122" s="20">
        <f t="shared" si="1"/>
        <v>100</v>
      </c>
    </row>
    <row r="123" spans="1:5" ht="208.5" customHeight="1">
      <c r="A123" s="7" t="s">
        <v>196</v>
      </c>
      <c r="B123" s="18" t="s">
        <v>197</v>
      </c>
      <c r="C123" s="21">
        <v>213540</v>
      </c>
      <c r="D123" s="20">
        <v>18503</v>
      </c>
      <c r="E123" s="20">
        <f t="shared" si="1"/>
        <v>8.6648871405825609</v>
      </c>
    </row>
    <row r="124" spans="1:5" ht="25.5">
      <c r="A124" s="27" t="s">
        <v>198</v>
      </c>
      <c r="B124" s="14" t="s">
        <v>199</v>
      </c>
      <c r="C124" s="17">
        <v>1554</v>
      </c>
      <c r="D124" s="17">
        <v>95</v>
      </c>
      <c r="E124" s="16">
        <f t="shared" si="1"/>
        <v>6.1132561132561136</v>
      </c>
    </row>
    <row r="125" spans="1:5" ht="89.25">
      <c r="A125" s="7" t="s">
        <v>200</v>
      </c>
      <c r="B125" s="18" t="s">
        <v>201</v>
      </c>
      <c r="C125" s="21">
        <v>371</v>
      </c>
      <c r="D125" s="20">
        <v>93</v>
      </c>
      <c r="E125" s="20">
        <f t="shared" si="1"/>
        <v>25.067385444743934</v>
      </c>
    </row>
    <row r="126" spans="1:5" ht="120.75" customHeight="1">
      <c r="A126" s="7" t="s">
        <v>200</v>
      </c>
      <c r="B126" s="18" t="s">
        <v>202</v>
      </c>
      <c r="C126" s="21">
        <v>6</v>
      </c>
      <c r="D126" s="20">
        <v>2</v>
      </c>
      <c r="E126" s="20">
        <f t="shared" si="1"/>
        <v>33.333333333333336</v>
      </c>
    </row>
    <row r="127" spans="1:5" ht="133.5" customHeight="1">
      <c r="A127" s="7" t="s">
        <v>203</v>
      </c>
      <c r="B127" s="18" t="s">
        <v>204</v>
      </c>
      <c r="C127" s="21">
        <v>1177</v>
      </c>
      <c r="D127" s="20"/>
      <c r="E127" s="20">
        <f t="shared" si="1"/>
        <v>0</v>
      </c>
    </row>
    <row r="128" spans="1:5" ht="25.5">
      <c r="A128" s="27" t="s">
        <v>205</v>
      </c>
      <c r="B128" s="14" t="s">
        <v>206</v>
      </c>
      <c r="C128" s="17">
        <v>0</v>
      </c>
      <c r="D128" s="17">
        <v>0</v>
      </c>
      <c r="E128" s="20"/>
    </row>
    <row r="129" spans="1:5" ht="25.5">
      <c r="A129" s="7" t="s">
        <v>207</v>
      </c>
      <c r="B129" s="18" t="s">
        <v>206</v>
      </c>
      <c r="C129" s="21">
        <v>0</v>
      </c>
      <c r="D129" s="21"/>
      <c r="E129" s="20"/>
    </row>
    <row r="130" spans="1:5" ht="25.5">
      <c r="A130" s="7" t="s">
        <v>208</v>
      </c>
      <c r="B130" s="18" t="s">
        <v>206</v>
      </c>
      <c r="C130" s="21">
        <v>0</v>
      </c>
      <c r="D130" s="20"/>
      <c r="E130" s="20"/>
    </row>
    <row r="131" spans="1:5" ht="38.25">
      <c r="A131" s="27" t="s">
        <v>219</v>
      </c>
      <c r="B131" s="14" t="s">
        <v>209</v>
      </c>
      <c r="C131" s="16">
        <v>0</v>
      </c>
      <c r="D131" s="16">
        <v>0.6</v>
      </c>
      <c r="E131" s="20"/>
    </row>
    <row r="132" spans="1:5" ht="38.25">
      <c r="A132" s="7" t="s">
        <v>220</v>
      </c>
      <c r="B132" s="18" t="s">
        <v>210</v>
      </c>
      <c r="C132" s="21"/>
      <c r="D132" s="20">
        <v>0.6</v>
      </c>
      <c r="E132" s="20"/>
    </row>
    <row r="133" spans="1:5" ht="51">
      <c r="A133" s="27" t="s">
        <v>211</v>
      </c>
      <c r="B133" s="14" t="s">
        <v>212</v>
      </c>
      <c r="C133" s="17">
        <v>0</v>
      </c>
      <c r="D133" s="17">
        <v>-1243.8</v>
      </c>
      <c r="E133" s="20"/>
    </row>
    <row r="134" spans="1:5">
      <c r="A134" s="7" t="s">
        <v>213</v>
      </c>
      <c r="B134" s="18"/>
      <c r="C134" s="31">
        <v>0</v>
      </c>
      <c r="D134" s="20">
        <v>-1011.9</v>
      </c>
      <c r="E134" s="20"/>
    </row>
    <row r="135" spans="1:5">
      <c r="A135" s="7" t="s">
        <v>214</v>
      </c>
      <c r="B135" s="18"/>
      <c r="C135" s="21" t="s">
        <v>215</v>
      </c>
      <c r="D135" s="20">
        <v>-231.9</v>
      </c>
      <c r="E135" s="20"/>
    </row>
    <row r="136" spans="1:5">
      <c r="A136" s="7" t="s">
        <v>216</v>
      </c>
      <c r="B136" s="18"/>
      <c r="C136" s="21"/>
      <c r="D136" s="20"/>
      <c r="E136" s="20"/>
    </row>
    <row r="137" spans="1:5">
      <c r="A137" s="7" t="s">
        <v>217</v>
      </c>
      <c r="B137" s="18"/>
      <c r="C137" s="21"/>
      <c r="D137" s="20"/>
      <c r="E137" s="20"/>
    </row>
    <row r="138" spans="1:5">
      <c r="A138" s="27"/>
      <c r="B138" s="14" t="s">
        <v>218</v>
      </c>
      <c r="C138" s="32">
        <v>986319</v>
      </c>
      <c r="D138" s="32">
        <v>81372.602550000011</v>
      </c>
      <c r="E138" s="16">
        <f t="shared" ref="E138" si="2">SUM(D138*100/C138)</f>
        <v>8.2501302874627793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6"/>
  <sheetViews>
    <sheetView topLeftCell="A88" workbookViewId="0">
      <selection activeCell="B103" sqref="B103"/>
    </sheetView>
  </sheetViews>
  <sheetFormatPr defaultRowHeight="15"/>
  <cols>
    <col min="1" max="1" width="27.42578125" customWidth="1"/>
    <col min="2" max="2" width="44.140625" customWidth="1"/>
    <col min="3" max="3" width="14.42578125" customWidth="1"/>
    <col min="4" max="4" width="13.7109375" customWidth="1"/>
    <col min="5" max="5" width="12.140625" customWidth="1"/>
  </cols>
  <sheetData>
    <row r="1" spans="1:9" ht="43.5" customHeight="1">
      <c r="A1" s="79"/>
      <c r="B1" s="84" t="s">
        <v>224</v>
      </c>
      <c r="C1" s="85"/>
      <c r="D1" s="85"/>
      <c r="E1" s="43"/>
    </row>
    <row r="3" spans="1:9">
      <c r="D3" s="44"/>
      <c r="E3" t="s">
        <v>239</v>
      </c>
    </row>
    <row r="4" spans="1:9" ht="51">
      <c r="A4" s="45" t="s">
        <v>1</v>
      </c>
      <c r="B4" s="46" t="s">
        <v>2</v>
      </c>
      <c r="C4" s="45" t="s">
        <v>3</v>
      </c>
      <c r="D4" s="47" t="s">
        <v>240</v>
      </c>
      <c r="E4" s="48" t="s">
        <v>5</v>
      </c>
    </row>
    <row r="5" spans="1:9">
      <c r="A5" s="49">
        <v>1</v>
      </c>
      <c r="B5" s="49">
        <v>2</v>
      </c>
      <c r="C5" s="50">
        <v>3</v>
      </c>
      <c r="D5" s="51">
        <v>5</v>
      </c>
      <c r="E5" s="52">
        <v>7</v>
      </c>
    </row>
    <row r="6" spans="1:9">
      <c r="A6" s="53" t="s">
        <v>6</v>
      </c>
      <c r="B6" s="54" t="s">
        <v>7</v>
      </c>
      <c r="C6" s="55">
        <f>SUM(C7+C13+C21+C26+C28+C30+C38+C44+C53+C59+C82)</f>
        <v>516107</v>
      </c>
      <c r="D6" s="55">
        <f>SUM(D7+D13+D21+D26+D28+D30+D38+D44+D53+D59+D82)</f>
        <v>77191.200000000026</v>
      </c>
      <c r="E6" s="55">
        <f>SUM(D6*100/C6)</f>
        <v>14.95643345275302</v>
      </c>
    </row>
    <row r="7" spans="1:9">
      <c r="A7" s="53" t="s">
        <v>8</v>
      </c>
      <c r="B7" s="54" t="s">
        <v>9</v>
      </c>
      <c r="C7" s="55">
        <f>SUM(C8)</f>
        <v>429105</v>
      </c>
      <c r="D7" s="55">
        <f>SUM(D8)</f>
        <v>60198.2</v>
      </c>
      <c r="E7" s="55">
        <f t="shared" ref="E7:E70" si="0">SUM(D7*100/C7)</f>
        <v>14.02878083452768</v>
      </c>
    </row>
    <row r="8" spans="1:9">
      <c r="A8" s="53" t="s">
        <v>10</v>
      </c>
      <c r="B8" s="54" t="s">
        <v>11</v>
      </c>
      <c r="C8" s="55">
        <f>SUM(C9:C12)</f>
        <v>429105</v>
      </c>
      <c r="D8" s="55">
        <f>SUM(D9:D12)</f>
        <v>60198.2</v>
      </c>
      <c r="E8" s="55">
        <f t="shared" si="0"/>
        <v>14.02878083452768</v>
      </c>
    </row>
    <row r="9" spans="1:9" ht="76.5">
      <c r="A9" s="42" t="s">
        <v>12</v>
      </c>
      <c r="B9" s="56" t="s">
        <v>13</v>
      </c>
      <c r="C9" s="57">
        <v>423512</v>
      </c>
      <c r="D9" s="57">
        <v>59840.7</v>
      </c>
      <c r="E9" s="57">
        <f t="shared" si="0"/>
        <v>14.129635051663236</v>
      </c>
    </row>
    <row r="10" spans="1:9" ht="114.75">
      <c r="A10" s="42" t="s">
        <v>14</v>
      </c>
      <c r="B10" s="56" t="s">
        <v>15</v>
      </c>
      <c r="C10" s="57">
        <v>931</v>
      </c>
      <c r="D10" s="57">
        <v>199.6</v>
      </c>
      <c r="E10" s="57">
        <f t="shared" si="0"/>
        <v>21.439312567132117</v>
      </c>
      <c r="I10" t="s">
        <v>237</v>
      </c>
    </row>
    <row r="11" spans="1:9" ht="51">
      <c r="A11" s="42" t="s">
        <v>16</v>
      </c>
      <c r="B11" s="56" t="s">
        <v>17</v>
      </c>
      <c r="C11" s="57">
        <v>2862</v>
      </c>
      <c r="D11" s="57">
        <v>43.6</v>
      </c>
      <c r="E11" s="57">
        <f t="shared" si="0"/>
        <v>1.5234102026554857</v>
      </c>
    </row>
    <row r="12" spans="1:9" ht="89.25">
      <c r="A12" s="42" t="s">
        <v>18</v>
      </c>
      <c r="B12" s="56" t="s">
        <v>19</v>
      </c>
      <c r="C12" s="57">
        <v>1800</v>
      </c>
      <c r="D12" s="57">
        <v>114.3</v>
      </c>
      <c r="E12" s="57">
        <f t="shared" si="0"/>
        <v>6.35</v>
      </c>
    </row>
    <row r="13" spans="1:9">
      <c r="A13" s="53" t="s">
        <v>20</v>
      </c>
      <c r="B13" s="58" t="s">
        <v>21</v>
      </c>
      <c r="C13" s="55">
        <f>SUM(+C14+C17+C20)</f>
        <v>20933</v>
      </c>
      <c r="D13" s="55">
        <f>SUM(+D14+D17+D20)</f>
        <v>4890.8999999999996</v>
      </c>
      <c r="E13" s="55">
        <f t="shared" si="0"/>
        <v>23.364544021401613</v>
      </c>
    </row>
    <row r="14" spans="1:9" ht="25.5">
      <c r="A14" s="42" t="s">
        <v>23</v>
      </c>
      <c r="B14" s="56" t="s">
        <v>24</v>
      </c>
      <c r="C14" s="59">
        <f>SUM(C15:C16)</f>
        <v>20765</v>
      </c>
      <c r="D14" s="59">
        <f>SUM(D15:D16)</f>
        <v>4711.2</v>
      </c>
      <c r="E14" s="57">
        <f t="shared" si="0"/>
        <v>22.688177221285816</v>
      </c>
    </row>
    <row r="15" spans="1:9" ht="25.5">
      <c r="A15" s="42" t="s">
        <v>25</v>
      </c>
      <c r="B15" s="56" t="s">
        <v>24</v>
      </c>
      <c r="C15" s="57">
        <v>20685</v>
      </c>
      <c r="D15" s="57">
        <v>4690.8999999999996</v>
      </c>
      <c r="E15" s="57">
        <f t="shared" si="0"/>
        <v>22.677785835146238</v>
      </c>
    </row>
    <row r="16" spans="1:9" ht="38.25">
      <c r="A16" s="42" t="s">
        <v>26</v>
      </c>
      <c r="B16" s="56" t="s">
        <v>27</v>
      </c>
      <c r="C16" s="57">
        <v>80</v>
      </c>
      <c r="D16" s="57">
        <v>20.3</v>
      </c>
      <c r="E16" s="57">
        <f t="shared" si="0"/>
        <v>25.375</v>
      </c>
    </row>
    <row r="17" spans="1:5">
      <c r="A17" s="42" t="s">
        <v>28</v>
      </c>
      <c r="B17" s="56" t="s">
        <v>29</v>
      </c>
      <c r="C17" s="59">
        <f>SUM(C18:C19)</f>
        <v>7</v>
      </c>
      <c r="D17" s="59">
        <f>SUM(D18:D19)</f>
        <v>0</v>
      </c>
      <c r="E17" s="57">
        <f t="shared" si="0"/>
        <v>0</v>
      </c>
    </row>
    <row r="18" spans="1:5">
      <c r="A18" s="42" t="s">
        <v>30</v>
      </c>
      <c r="B18" s="56" t="s">
        <v>29</v>
      </c>
      <c r="C18" s="57">
        <v>7</v>
      </c>
      <c r="D18" s="57"/>
      <c r="E18" s="57">
        <f t="shared" si="0"/>
        <v>0</v>
      </c>
    </row>
    <row r="19" spans="1:5" ht="25.5">
      <c r="A19" s="42" t="s">
        <v>31</v>
      </c>
      <c r="B19" s="56" t="s">
        <v>32</v>
      </c>
      <c r="C19" s="57"/>
      <c r="D19" s="57"/>
      <c r="E19" s="57"/>
    </row>
    <row r="20" spans="1:5" ht="38.25">
      <c r="A20" s="42" t="s">
        <v>33</v>
      </c>
      <c r="B20" s="56" t="s">
        <v>22</v>
      </c>
      <c r="C20" s="57">
        <v>161</v>
      </c>
      <c r="D20" s="57">
        <v>179.7</v>
      </c>
      <c r="E20" s="57">
        <f t="shared" si="0"/>
        <v>111.61490683229813</v>
      </c>
    </row>
    <row r="21" spans="1:5">
      <c r="A21" s="53" t="s">
        <v>34</v>
      </c>
      <c r="B21" s="58" t="s">
        <v>35</v>
      </c>
      <c r="C21" s="55">
        <f>SUM(C22:C23)</f>
        <v>31198</v>
      </c>
      <c r="D21" s="55">
        <f>SUM(D22:D23)</f>
        <v>5431</v>
      </c>
      <c r="E21" s="55">
        <f t="shared" si="0"/>
        <v>17.408167190204502</v>
      </c>
    </row>
    <row r="22" spans="1:5" ht="45" customHeight="1">
      <c r="A22" s="42" t="s">
        <v>36</v>
      </c>
      <c r="B22" s="56" t="s">
        <v>37</v>
      </c>
      <c r="C22" s="57">
        <v>7918</v>
      </c>
      <c r="D22" s="57">
        <v>299.10000000000002</v>
      </c>
      <c r="E22" s="57">
        <f t="shared" si="0"/>
        <v>3.77746905784289</v>
      </c>
    </row>
    <row r="23" spans="1:5">
      <c r="A23" s="42" t="s">
        <v>38</v>
      </c>
      <c r="B23" s="56" t="s">
        <v>39</v>
      </c>
      <c r="C23" s="59">
        <f>SUM(C24:C25)</f>
        <v>23280</v>
      </c>
      <c r="D23" s="59">
        <f>SUM(D24:D25)</f>
        <v>5131.8999999999996</v>
      </c>
      <c r="E23" s="57">
        <f t="shared" si="0"/>
        <v>22.044243986254294</v>
      </c>
    </row>
    <row r="24" spans="1:5" ht="76.5">
      <c r="A24" s="42" t="s">
        <v>40</v>
      </c>
      <c r="B24" s="56" t="s">
        <v>41</v>
      </c>
      <c r="C24" s="57">
        <v>3780</v>
      </c>
      <c r="D24" s="57">
        <v>553.20000000000005</v>
      </c>
      <c r="E24" s="57">
        <f t="shared" si="0"/>
        <v>14.634920634920636</v>
      </c>
    </row>
    <row r="25" spans="1:5" ht="76.5">
      <c r="A25" s="42" t="s">
        <v>42</v>
      </c>
      <c r="B25" s="56" t="s">
        <v>43</v>
      </c>
      <c r="C25" s="57">
        <v>19500</v>
      </c>
      <c r="D25" s="57">
        <v>4578.7</v>
      </c>
      <c r="E25" s="57">
        <f t="shared" si="0"/>
        <v>23.480512820512821</v>
      </c>
    </row>
    <row r="26" spans="1:5">
      <c r="A26" s="53" t="s">
        <v>44</v>
      </c>
      <c r="B26" s="58" t="s">
        <v>45</v>
      </c>
      <c r="C26" s="55">
        <f>SUM(C27)</f>
        <v>3735</v>
      </c>
      <c r="D26" s="55">
        <f>SUM(D27)</f>
        <v>486.8</v>
      </c>
      <c r="E26" s="55">
        <f t="shared" si="0"/>
        <v>13.033467202141901</v>
      </c>
    </row>
    <row r="27" spans="1:5" ht="51">
      <c r="A27" s="42" t="s">
        <v>46</v>
      </c>
      <c r="B27" s="56" t="s">
        <v>47</v>
      </c>
      <c r="C27" s="57">
        <v>3735</v>
      </c>
      <c r="D27" s="57">
        <v>486.8</v>
      </c>
      <c r="E27" s="57">
        <f t="shared" si="0"/>
        <v>13.033467202141901</v>
      </c>
    </row>
    <row r="28" spans="1:5" ht="38.25">
      <c r="A28" s="58" t="s">
        <v>48</v>
      </c>
      <c r="B28" s="58" t="s">
        <v>238</v>
      </c>
      <c r="C28" s="55">
        <f>SUM(C29)</f>
        <v>0</v>
      </c>
      <c r="D28" s="55">
        <f>SUM(D29)</f>
        <v>0.1</v>
      </c>
      <c r="E28" s="55"/>
    </row>
    <row r="29" spans="1:5" ht="38.25">
      <c r="A29" s="56" t="s">
        <v>50</v>
      </c>
      <c r="B29" s="56" t="s">
        <v>51</v>
      </c>
      <c r="C29" s="57">
        <v>0</v>
      </c>
      <c r="D29" s="57">
        <v>0.1</v>
      </c>
      <c r="E29" s="57"/>
    </row>
    <row r="30" spans="1:5" ht="38.25">
      <c r="A30" s="53" t="s">
        <v>52</v>
      </c>
      <c r="B30" s="54" t="s">
        <v>53</v>
      </c>
      <c r="C30" s="55">
        <f>SUM(C31:C37)</f>
        <v>18052</v>
      </c>
      <c r="D30" s="55">
        <f>SUM(D31:D37)</f>
        <v>3442.5999999999995</v>
      </c>
      <c r="E30" s="55">
        <f t="shared" si="0"/>
        <v>19.070463106580984</v>
      </c>
    </row>
    <row r="31" spans="1:5" ht="76.5">
      <c r="A31" s="42" t="s">
        <v>54</v>
      </c>
      <c r="B31" s="56" t="s">
        <v>55</v>
      </c>
      <c r="C31" s="57">
        <v>10782</v>
      </c>
      <c r="D31" s="57">
        <v>2700.2</v>
      </c>
      <c r="E31" s="57">
        <f t="shared" si="0"/>
        <v>25.043591170469302</v>
      </c>
    </row>
    <row r="32" spans="1:5" ht="102">
      <c r="A32" s="42" t="s">
        <v>56</v>
      </c>
      <c r="B32" s="56" t="s">
        <v>57</v>
      </c>
      <c r="C32" s="57"/>
      <c r="D32" s="57">
        <v>658.6</v>
      </c>
      <c r="E32" s="57"/>
    </row>
    <row r="33" spans="1:5" ht="102">
      <c r="A33" s="42" t="s">
        <v>241</v>
      </c>
      <c r="B33" s="56" t="s">
        <v>57</v>
      </c>
      <c r="C33" s="57">
        <v>6900</v>
      </c>
      <c r="D33" s="57">
        <v>15</v>
      </c>
      <c r="E33" s="57">
        <f t="shared" ref="E33" si="1">SUM(D33*100/C33)</f>
        <v>0.21739130434782608</v>
      </c>
    </row>
    <row r="34" spans="1:5" ht="38.25">
      <c r="A34" s="42" t="s">
        <v>58</v>
      </c>
      <c r="B34" s="56" t="s">
        <v>59</v>
      </c>
      <c r="C34" s="57">
        <v>15</v>
      </c>
      <c r="D34" s="57"/>
      <c r="E34" s="57">
        <f t="shared" si="0"/>
        <v>0</v>
      </c>
    </row>
    <row r="35" spans="1:5" ht="51">
      <c r="A35" s="42" t="s">
        <v>60</v>
      </c>
      <c r="B35" s="56" t="s">
        <v>61</v>
      </c>
      <c r="C35" s="57">
        <v>5</v>
      </c>
      <c r="D35" s="57">
        <v>2.6</v>
      </c>
      <c r="E35" s="57">
        <f t="shared" si="0"/>
        <v>52</v>
      </c>
    </row>
    <row r="36" spans="1:5" ht="76.5">
      <c r="A36" s="42" t="s">
        <v>62</v>
      </c>
      <c r="B36" s="56" t="s">
        <v>63</v>
      </c>
      <c r="C36" s="57"/>
      <c r="D36" s="57">
        <v>56.5</v>
      </c>
      <c r="E36" s="57"/>
    </row>
    <row r="37" spans="1:5" ht="76.5">
      <c r="A37" s="42" t="s">
        <v>242</v>
      </c>
      <c r="B37" s="56" t="s">
        <v>63</v>
      </c>
      <c r="C37" s="57">
        <v>350</v>
      </c>
      <c r="D37" s="57">
        <v>9.6999999999999993</v>
      </c>
      <c r="E37" s="57">
        <f t="shared" si="0"/>
        <v>2.7714285714285709</v>
      </c>
    </row>
    <row r="38" spans="1:5" ht="25.5">
      <c r="A38" s="53" t="s">
        <v>64</v>
      </c>
      <c r="B38" s="54" t="s">
        <v>65</v>
      </c>
      <c r="C38" s="55">
        <f>SUM(C39)</f>
        <v>1457</v>
      </c>
      <c r="D38" s="55">
        <f>SUM(D39)</f>
        <v>250.5</v>
      </c>
      <c r="E38" s="55">
        <f t="shared" si="0"/>
        <v>17.192862045298558</v>
      </c>
    </row>
    <row r="39" spans="1:5" ht="25.5">
      <c r="A39" s="42" t="s">
        <v>66</v>
      </c>
      <c r="B39" s="56" t="s">
        <v>67</v>
      </c>
      <c r="C39" s="57">
        <f>SUM(C40:C43)</f>
        <v>1457</v>
      </c>
      <c r="D39" s="57">
        <v>250.5</v>
      </c>
      <c r="E39" s="57">
        <f t="shared" si="0"/>
        <v>17.192862045298558</v>
      </c>
    </row>
    <row r="40" spans="1:5" ht="25.5">
      <c r="A40" s="42" t="s">
        <v>68</v>
      </c>
      <c r="B40" s="56" t="s">
        <v>69</v>
      </c>
      <c r="C40" s="60">
        <v>737</v>
      </c>
      <c r="D40" s="60">
        <v>141.9</v>
      </c>
      <c r="E40" s="57">
        <f t="shared" si="0"/>
        <v>19.253731343283583</v>
      </c>
    </row>
    <row r="41" spans="1:5" ht="25.5">
      <c r="A41" s="42" t="s">
        <v>70</v>
      </c>
      <c r="B41" s="56" t="s">
        <v>71</v>
      </c>
      <c r="C41" s="60">
        <v>53</v>
      </c>
      <c r="D41" s="60">
        <v>9</v>
      </c>
      <c r="E41" s="57">
        <f t="shared" si="0"/>
        <v>16.981132075471699</v>
      </c>
    </row>
    <row r="42" spans="1:5" ht="25.5">
      <c r="A42" s="42" t="s">
        <v>72</v>
      </c>
      <c r="B42" s="56" t="s">
        <v>73</v>
      </c>
      <c r="C42" s="60">
        <v>201</v>
      </c>
      <c r="D42" s="60">
        <v>5.2</v>
      </c>
      <c r="E42" s="57">
        <f t="shared" si="0"/>
        <v>2.5870646766169156</v>
      </c>
    </row>
    <row r="43" spans="1:5" ht="25.5">
      <c r="A43" s="42" t="s">
        <v>74</v>
      </c>
      <c r="B43" s="56" t="s">
        <v>75</v>
      </c>
      <c r="C43" s="60">
        <v>466</v>
      </c>
      <c r="D43" s="60">
        <v>94.4</v>
      </c>
      <c r="E43" s="57">
        <f t="shared" si="0"/>
        <v>20.257510729613735</v>
      </c>
    </row>
    <row r="44" spans="1:5" ht="25.5">
      <c r="A44" s="53" t="s">
        <v>76</v>
      </c>
      <c r="B44" s="58" t="s">
        <v>77</v>
      </c>
      <c r="C44" s="55">
        <f>SUM(C45:C52)</f>
        <v>4254</v>
      </c>
      <c r="D44" s="55">
        <f>SUM(D45:D52)</f>
        <v>754.6</v>
      </c>
      <c r="E44" s="55">
        <f t="shared" si="0"/>
        <v>17.738598965679362</v>
      </c>
    </row>
    <row r="45" spans="1:5" ht="63.75">
      <c r="A45" s="42" t="s">
        <v>78</v>
      </c>
      <c r="B45" s="56" t="s">
        <v>79</v>
      </c>
      <c r="C45" s="57">
        <v>2273</v>
      </c>
      <c r="D45" s="57">
        <v>214.2</v>
      </c>
      <c r="E45" s="57">
        <f t="shared" si="0"/>
        <v>9.423669159700836</v>
      </c>
    </row>
    <row r="46" spans="1:5" ht="25.5">
      <c r="A46" s="42" t="s">
        <v>80</v>
      </c>
      <c r="B46" s="56" t="s">
        <v>81</v>
      </c>
      <c r="C46" s="57">
        <v>220</v>
      </c>
      <c r="D46" s="57">
        <v>45.8</v>
      </c>
      <c r="E46" s="57">
        <f t="shared" si="0"/>
        <v>20.818181818181817</v>
      </c>
    </row>
    <row r="47" spans="1:5" ht="25.5">
      <c r="A47" s="42" t="s">
        <v>82</v>
      </c>
      <c r="B47" s="56" t="s">
        <v>81</v>
      </c>
      <c r="C47" s="57">
        <v>1754</v>
      </c>
      <c r="D47" s="57">
        <v>433.2</v>
      </c>
      <c r="E47" s="57">
        <f t="shared" si="0"/>
        <v>24.697833523375142</v>
      </c>
    </row>
    <row r="48" spans="1:5" ht="25.5">
      <c r="A48" s="42" t="s">
        <v>83</v>
      </c>
      <c r="B48" s="56" t="s">
        <v>81</v>
      </c>
      <c r="C48" s="57">
        <v>7</v>
      </c>
      <c r="D48" s="57">
        <v>0.1</v>
      </c>
      <c r="E48" s="57">
        <f t="shared" si="0"/>
        <v>1.4285714285714286</v>
      </c>
    </row>
    <row r="49" spans="1:5" ht="38.25">
      <c r="A49" s="42" t="s">
        <v>84</v>
      </c>
      <c r="B49" s="56" t="s">
        <v>85</v>
      </c>
      <c r="C49" s="57">
        <v>0</v>
      </c>
      <c r="D49" s="57"/>
      <c r="E49" s="57"/>
    </row>
    <row r="50" spans="1:5" ht="38.25">
      <c r="A50" s="42" t="s">
        <v>86</v>
      </c>
      <c r="B50" s="56" t="s">
        <v>85</v>
      </c>
      <c r="C50" s="57">
        <v>0</v>
      </c>
      <c r="D50" s="57">
        <v>61.3</v>
      </c>
      <c r="E50" s="57"/>
    </row>
    <row r="51" spans="1:5" ht="38.25">
      <c r="A51" s="42" t="s">
        <v>87</v>
      </c>
      <c r="B51" s="56" t="s">
        <v>85</v>
      </c>
      <c r="C51" s="57">
        <v>0</v>
      </c>
      <c r="D51" s="57"/>
      <c r="E51" s="57"/>
    </row>
    <row r="52" spans="1:5" ht="51">
      <c r="A52" s="42" t="s">
        <v>88</v>
      </c>
      <c r="B52" s="56" t="s">
        <v>89</v>
      </c>
      <c r="C52" s="57">
        <v>0</v>
      </c>
      <c r="D52" s="57"/>
      <c r="E52" s="57"/>
    </row>
    <row r="53" spans="1:5" ht="25.5">
      <c r="A53" s="53" t="s">
        <v>90</v>
      </c>
      <c r="B53" s="58" t="s">
        <v>91</v>
      </c>
      <c r="C53" s="55">
        <f>SUM(C54:C58)</f>
        <v>3954</v>
      </c>
      <c r="D53" s="55">
        <f>SUM(D54:D58)</f>
        <v>1298.4000000000001</v>
      </c>
      <c r="E53" s="55">
        <f t="shared" si="0"/>
        <v>32.837632776934754</v>
      </c>
    </row>
    <row r="54" spans="1:5" ht="25.5">
      <c r="A54" s="42" t="s">
        <v>92</v>
      </c>
      <c r="B54" s="56" t="s">
        <v>93</v>
      </c>
      <c r="C54" s="57">
        <v>134</v>
      </c>
      <c r="D54" s="57">
        <v>17.8</v>
      </c>
      <c r="E54" s="57">
        <f t="shared" si="0"/>
        <v>13.283582089552239</v>
      </c>
    </row>
    <row r="55" spans="1:5" ht="79.5" customHeight="1">
      <c r="A55" s="42" t="s">
        <v>94</v>
      </c>
      <c r="B55" s="56" t="s">
        <v>95</v>
      </c>
      <c r="C55" s="57">
        <v>0</v>
      </c>
      <c r="D55" s="57">
        <v>0.3</v>
      </c>
      <c r="E55" s="57"/>
    </row>
    <row r="56" spans="1:5" ht="102">
      <c r="A56" s="42" t="s">
        <v>96</v>
      </c>
      <c r="B56" s="56" t="s">
        <v>97</v>
      </c>
      <c r="C56" s="57">
        <v>2760</v>
      </c>
      <c r="D56" s="57">
        <v>708.8</v>
      </c>
      <c r="E56" s="57">
        <f t="shared" si="0"/>
        <v>25.681159420289855</v>
      </c>
    </row>
    <row r="57" spans="1:5" ht="91.5" customHeight="1">
      <c r="A57" s="42" t="s">
        <v>98</v>
      </c>
      <c r="B57" s="56" t="s">
        <v>99</v>
      </c>
      <c r="C57" s="57">
        <v>100</v>
      </c>
      <c r="D57" s="57">
        <v>1.4</v>
      </c>
      <c r="E57" s="57">
        <f t="shared" si="0"/>
        <v>1.4</v>
      </c>
    </row>
    <row r="58" spans="1:5" ht="51">
      <c r="A58" s="42" t="s">
        <v>100</v>
      </c>
      <c r="B58" s="56" t="s">
        <v>101</v>
      </c>
      <c r="C58" s="57">
        <v>960</v>
      </c>
      <c r="D58" s="57">
        <v>570.1</v>
      </c>
      <c r="E58" s="57">
        <f t="shared" si="0"/>
        <v>59.385416666666664</v>
      </c>
    </row>
    <row r="59" spans="1:5">
      <c r="A59" s="53" t="s">
        <v>102</v>
      </c>
      <c r="B59" s="58" t="s">
        <v>103</v>
      </c>
      <c r="C59" s="55">
        <f>SUM(C60:C72)</f>
        <v>3419</v>
      </c>
      <c r="D59" s="55">
        <f>SUM(D60:D72)</f>
        <v>426.1</v>
      </c>
      <c r="E59" s="55">
        <f t="shared" si="0"/>
        <v>12.462708394267329</v>
      </c>
    </row>
    <row r="60" spans="1:5" ht="114.75">
      <c r="A60" s="42" t="s">
        <v>104</v>
      </c>
      <c r="B60" s="56" t="s">
        <v>105</v>
      </c>
      <c r="C60" s="57">
        <v>200</v>
      </c>
      <c r="D60" s="57">
        <v>37.4</v>
      </c>
      <c r="E60" s="57">
        <f t="shared" si="0"/>
        <v>18.7</v>
      </c>
    </row>
    <row r="61" spans="1:5" ht="63.75">
      <c r="A61" s="42" t="s">
        <v>106</v>
      </c>
      <c r="B61" s="56" t="s">
        <v>107</v>
      </c>
      <c r="C61" s="57">
        <v>45</v>
      </c>
      <c r="D61" s="57">
        <v>3.3</v>
      </c>
      <c r="E61" s="57">
        <f t="shared" si="0"/>
        <v>7.333333333333333</v>
      </c>
    </row>
    <row r="62" spans="1:5" ht="63.75">
      <c r="A62" s="42" t="s">
        <v>108</v>
      </c>
      <c r="B62" s="56" t="s">
        <v>109</v>
      </c>
      <c r="C62" s="57">
        <v>262</v>
      </c>
      <c r="D62" s="57">
        <v>58.3</v>
      </c>
      <c r="E62" s="57">
        <f t="shared" si="0"/>
        <v>22.251908396946565</v>
      </c>
    </row>
    <row r="63" spans="1:5" ht="63.75">
      <c r="A63" s="42" t="s">
        <v>110</v>
      </c>
      <c r="B63" s="56" t="s">
        <v>111</v>
      </c>
      <c r="C63" s="57">
        <v>0</v>
      </c>
      <c r="D63" s="57"/>
      <c r="E63" s="57"/>
    </row>
    <row r="64" spans="1:5" ht="53.25" customHeight="1">
      <c r="A64" s="42" t="s">
        <v>112</v>
      </c>
      <c r="B64" s="56" t="s">
        <v>113</v>
      </c>
      <c r="C64" s="57">
        <v>0</v>
      </c>
      <c r="D64" s="57"/>
      <c r="E64" s="57"/>
    </row>
    <row r="65" spans="1:5" ht="51">
      <c r="A65" s="42" t="s">
        <v>114</v>
      </c>
      <c r="B65" s="56" t="s">
        <v>115</v>
      </c>
      <c r="C65" s="60">
        <v>16</v>
      </c>
      <c r="D65" s="60">
        <v>1.7</v>
      </c>
      <c r="E65" s="57">
        <f t="shared" si="0"/>
        <v>10.625</v>
      </c>
    </row>
    <row r="66" spans="1:5" ht="51">
      <c r="A66" s="42" t="s">
        <v>116</v>
      </c>
      <c r="B66" s="56" t="s">
        <v>115</v>
      </c>
      <c r="C66" s="60">
        <v>25</v>
      </c>
      <c r="D66" s="60"/>
      <c r="E66" s="57">
        <f t="shared" si="0"/>
        <v>0</v>
      </c>
    </row>
    <row r="67" spans="1:5" ht="25.5">
      <c r="A67" s="42" t="s">
        <v>117</v>
      </c>
      <c r="B67" s="56" t="s">
        <v>118</v>
      </c>
      <c r="C67" s="57">
        <v>148</v>
      </c>
      <c r="D67" s="57">
        <v>4.2</v>
      </c>
      <c r="E67" s="57">
        <f t="shared" si="0"/>
        <v>2.8378378378378377</v>
      </c>
    </row>
    <row r="68" spans="1:5" ht="51">
      <c r="A68" s="42" t="s">
        <v>119</v>
      </c>
      <c r="B68" s="56" t="s">
        <v>120</v>
      </c>
      <c r="C68" s="57">
        <v>510</v>
      </c>
      <c r="D68" s="57">
        <v>20.3</v>
      </c>
      <c r="E68" s="57">
        <f t="shared" si="0"/>
        <v>3.9803921568627452</v>
      </c>
    </row>
    <row r="69" spans="1:5" ht="33" customHeight="1">
      <c r="A69" s="42" t="s">
        <v>121</v>
      </c>
      <c r="B69" s="42" t="s">
        <v>122</v>
      </c>
      <c r="C69" s="57">
        <v>204</v>
      </c>
      <c r="D69" s="57">
        <v>4.0999999999999996</v>
      </c>
      <c r="E69" s="57">
        <f t="shared" si="0"/>
        <v>2.009803921568627</v>
      </c>
    </row>
    <row r="70" spans="1:5" ht="51">
      <c r="A70" s="42" t="s">
        <v>123</v>
      </c>
      <c r="B70" s="56" t="s">
        <v>124</v>
      </c>
      <c r="C70" s="57">
        <v>78</v>
      </c>
      <c r="D70" s="57">
        <v>35.799999999999997</v>
      </c>
      <c r="E70" s="57">
        <f t="shared" si="0"/>
        <v>45.897435897435891</v>
      </c>
    </row>
    <row r="71" spans="1:5" ht="38.25">
      <c r="A71" s="42" t="s">
        <v>125</v>
      </c>
      <c r="B71" s="56" t="s">
        <v>126</v>
      </c>
      <c r="C71" s="57"/>
      <c r="D71" s="57">
        <v>0.6</v>
      </c>
      <c r="E71" s="57"/>
    </row>
    <row r="72" spans="1:5" ht="38.25">
      <c r="A72" s="42" t="s">
        <v>127</v>
      </c>
      <c r="B72" s="56" t="s">
        <v>128</v>
      </c>
      <c r="C72" s="57">
        <f>SUM(C74:C81)</f>
        <v>1931</v>
      </c>
      <c r="D72" s="57">
        <f>SUM(D74:D81)</f>
        <v>260.39999999999998</v>
      </c>
      <c r="E72" s="57">
        <f t="shared" ref="E72:E123" si="2">SUM(D72*100/C72)</f>
        <v>13.485240807871568</v>
      </c>
    </row>
    <row r="73" spans="1:5">
      <c r="A73" s="42"/>
      <c r="B73" s="56" t="s">
        <v>129</v>
      </c>
      <c r="C73" s="57"/>
      <c r="D73" s="57"/>
      <c r="E73" s="57"/>
    </row>
    <row r="74" spans="1:5">
      <c r="A74" s="42" t="s">
        <v>130</v>
      </c>
      <c r="B74" s="56"/>
      <c r="C74" s="57"/>
      <c r="D74" s="57"/>
      <c r="E74" s="57"/>
    </row>
    <row r="75" spans="1:5">
      <c r="A75" s="42" t="s">
        <v>131</v>
      </c>
      <c r="B75" s="56"/>
      <c r="C75" s="57">
        <v>38</v>
      </c>
      <c r="D75" s="57">
        <v>0.1</v>
      </c>
      <c r="E75" s="57">
        <f t="shared" si="2"/>
        <v>0.26315789473684209</v>
      </c>
    </row>
    <row r="76" spans="1:5">
      <c r="A76" s="42" t="s">
        <v>132</v>
      </c>
      <c r="B76" s="56"/>
      <c r="C76" s="57">
        <v>21</v>
      </c>
      <c r="D76" s="57">
        <v>2.6</v>
      </c>
      <c r="E76" s="57">
        <f t="shared" si="2"/>
        <v>12.380952380952381</v>
      </c>
    </row>
    <row r="77" spans="1:5">
      <c r="A77" s="42" t="s">
        <v>133</v>
      </c>
      <c r="B77" s="56"/>
      <c r="C77" s="57">
        <v>30</v>
      </c>
      <c r="D77" s="57"/>
      <c r="E77" s="57">
        <f t="shared" si="2"/>
        <v>0</v>
      </c>
    </row>
    <row r="78" spans="1:5">
      <c r="A78" s="42" t="s">
        <v>243</v>
      </c>
      <c r="B78" s="56"/>
      <c r="C78" s="57"/>
      <c r="D78" s="57">
        <v>0.5</v>
      </c>
      <c r="E78" s="57"/>
    </row>
    <row r="79" spans="1:5">
      <c r="A79" s="42" t="s">
        <v>134</v>
      </c>
      <c r="B79" s="56"/>
      <c r="C79" s="57">
        <v>1232</v>
      </c>
      <c r="D79" s="57">
        <v>194.4</v>
      </c>
      <c r="E79" s="57">
        <f t="shared" si="2"/>
        <v>15.779220779220779</v>
      </c>
    </row>
    <row r="80" spans="1:5">
      <c r="A80" s="42" t="s">
        <v>135</v>
      </c>
      <c r="B80" s="56"/>
      <c r="C80" s="57">
        <v>555</v>
      </c>
      <c r="D80" s="57">
        <v>39</v>
      </c>
      <c r="E80" s="57">
        <f t="shared" si="2"/>
        <v>7.0270270270270272</v>
      </c>
    </row>
    <row r="81" spans="1:5">
      <c r="A81" s="42" t="s">
        <v>136</v>
      </c>
      <c r="B81" s="56"/>
      <c r="C81" s="57">
        <v>55</v>
      </c>
      <c r="D81" s="57">
        <v>23.8</v>
      </c>
      <c r="E81" s="57">
        <f t="shared" si="2"/>
        <v>43.272727272727273</v>
      </c>
    </row>
    <row r="82" spans="1:5">
      <c r="A82" s="58" t="s">
        <v>137</v>
      </c>
      <c r="B82" s="58" t="s">
        <v>138</v>
      </c>
      <c r="C82" s="55">
        <f>SUM(C83)</f>
        <v>0</v>
      </c>
      <c r="D82" s="55">
        <f>SUM(D83)</f>
        <v>12</v>
      </c>
      <c r="E82" s="57"/>
    </row>
    <row r="83" spans="1:5">
      <c r="A83" s="56" t="s">
        <v>139</v>
      </c>
      <c r="B83" s="56" t="s">
        <v>140</v>
      </c>
      <c r="C83" s="57">
        <f>SUM(C84:C88)</f>
        <v>0</v>
      </c>
      <c r="D83" s="57">
        <f>SUM(D84:D88)</f>
        <v>12</v>
      </c>
      <c r="E83" s="57"/>
    </row>
    <row r="84" spans="1:5">
      <c r="A84" s="56" t="s">
        <v>141</v>
      </c>
      <c r="B84" s="56" t="s">
        <v>140</v>
      </c>
      <c r="C84" s="57"/>
      <c r="D84" s="57"/>
      <c r="E84" s="57"/>
    </row>
    <row r="85" spans="1:5">
      <c r="A85" s="56" t="s">
        <v>142</v>
      </c>
      <c r="B85" s="56" t="s">
        <v>140</v>
      </c>
      <c r="C85" s="57"/>
      <c r="D85" s="57">
        <v>7.3</v>
      </c>
      <c r="E85" s="57"/>
    </row>
    <row r="86" spans="1:5">
      <c r="A86" s="56" t="s">
        <v>143</v>
      </c>
      <c r="B86" s="56" t="s">
        <v>140</v>
      </c>
      <c r="C86" s="57"/>
      <c r="D86" s="57">
        <v>1.9</v>
      </c>
      <c r="E86" s="57"/>
    </row>
    <row r="87" spans="1:5">
      <c r="A87" s="56" t="s">
        <v>144</v>
      </c>
      <c r="B87" s="56" t="s">
        <v>140</v>
      </c>
      <c r="C87" s="57"/>
      <c r="D87" s="57">
        <v>2.8</v>
      </c>
      <c r="E87" s="57"/>
    </row>
    <row r="88" spans="1:5">
      <c r="A88" s="56" t="s">
        <v>145</v>
      </c>
      <c r="B88" s="56" t="s">
        <v>140</v>
      </c>
      <c r="C88" s="57"/>
      <c r="D88" s="57"/>
      <c r="E88" s="57"/>
    </row>
    <row r="89" spans="1:5" ht="25.5">
      <c r="A89" s="61" t="s">
        <v>146</v>
      </c>
      <c r="B89" s="61" t="s">
        <v>147</v>
      </c>
      <c r="C89" s="62"/>
      <c r="D89" s="62"/>
      <c r="E89" s="57"/>
    </row>
    <row r="90" spans="1:5">
      <c r="A90" s="63" t="s">
        <v>148</v>
      </c>
      <c r="B90" s="64" t="s">
        <v>149</v>
      </c>
      <c r="C90" s="65">
        <f>SUM(C91+C134+C137+C139)</f>
        <v>544996.89999999991</v>
      </c>
      <c r="D90" s="65">
        <f>SUM(D91+D134+D137+D139)</f>
        <v>78897.600000000006</v>
      </c>
      <c r="E90" s="55">
        <f t="shared" si="2"/>
        <v>14.476706197778377</v>
      </c>
    </row>
    <row r="91" spans="1:5" ht="25.5">
      <c r="A91" s="42" t="s">
        <v>150</v>
      </c>
      <c r="B91" s="53" t="s">
        <v>151</v>
      </c>
      <c r="C91" s="66">
        <f>SUM(C92+C94+C119+C128)</f>
        <v>542996.89999999991</v>
      </c>
      <c r="D91" s="66">
        <f>SUM(D92+D94+D119+D128)</f>
        <v>79698.320000000007</v>
      </c>
      <c r="E91" s="55">
        <f t="shared" si="2"/>
        <v>14.677490792304711</v>
      </c>
    </row>
    <row r="92" spans="1:5">
      <c r="A92" s="67" t="s">
        <v>152</v>
      </c>
      <c r="B92" s="53" t="s">
        <v>153</v>
      </c>
      <c r="C92" s="68">
        <f>SUM(C93)</f>
        <v>13591</v>
      </c>
      <c r="D92" s="68">
        <f>SUM(D93)</f>
        <v>2266</v>
      </c>
      <c r="E92" s="55">
        <f t="shared" si="2"/>
        <v>16.672798175263043</v>
      </c>
    </row>
    <row r="93" spans="1:5" ht="25.5">
      <c r="A93" s="46" t="s">
        <v>154</v>
      </c>
      <c r="B93" s="42" t="s">
        <v>155</v>
      </c>
      <c r="C93" s="59">
        <v>13591</v>
      </c>
      <c r="D93" s="57">
        <v>2266</v>
      </c>
      <c r="E93" s="57">
        <f t="shared" si="2"/>
        <v>16.672798175263043</v>
      </c>
    </row>
    <row r="94" spans="1:5">
      <c r="A94" s="67" t="s">
        <v>156</v>
      </c>
      <c r="B94" s="53" t="s">
        <v>157</v>
      </c>
      <c r="C94" s="69">
        <f>SUM(C95+C96+C97+C100+C103)</f>
        <v>221319.09999999998</v>
      </c>
      <c r="D94" s="69">
        <f>SUM(D95+D96+D97+D100+D103)</f>
        <v>15818</v>
      </c>
      <c r="E94" s="55">
        <f t="shared" si="2"/>
        <v>7.1471463601650296</v>
      </c>
    </row>
    <row r="95" spans="1:5" ht="51">
      <c r="A95" s="46" t="s">
        <v>158</v>
      </c>
      <c r="B95" s="42" t="s">
        <v>223</v>
      </c>
      <c r="C95" s="59">
        <v>725</v>
      </c>
      <c r="D95" s="57"/>
      <c r="E95" s="57">
        <f t="shared" si="2"/>
        <v>0</v>
      </c>
    </row>
    <row r="96" spans="1:5" ht="38.25">
      <c r="A96" s="46" t="s">
        <v>160</v>
      </c>
      <c r="B96" s="42" t="s">
        <v>161</v>
      </c>
      <c r="C96" s="59">
        <v>1944</v>
      </c>
      <c r="D96" s="57"/>
      <c r="E96" s="57">
        <f t="shared" si="2"/>
        <v>0</v>
      </c>
    </row>
    <row r="97" spans="1:5" ht="51">
      <c r="A97" s="70" t="s">
        <v>162</v>
      </c>
      <c r="B97" s="71" t="s">
        <v>225</v>
      </c>
      <c r="C97" s="72">
        <f>SUM(C98:C99)</f>
        <v>88136.299999999988</v>
      </c>
      <c r="D97" s="72">
        <f>SUM(D98:D99)</f>
        <v>0</v>
      </c>
      <c r="E97" s="73">
        <f t="shared" si="2"/>
        <v>0</v>
      </c>
    </row>
    <row r="98" spans="1:5" ht="25.5">
      <c r="A98" s="46" t="s">
        <v>162</v>
      </c>
      <c r="B98" s="42" t="s">
        <v>226</v>
      </c>
      <c r="C98" s="59">
        <v>15351.4</v>
      </c>
      <c r="D98" s="57"/>
      <c r="E98" s="57">
        <f t="shared" si="2"/>
        <v>0</v>
      </c>
    </row>
    <row r="99" spans="1:5" ht="25.5">
      <c r="A99" s="46" t="s">
        <v>162</v>
      </c>
      <c r="B99" s="42" t="s">
        <v>227</v>
      </c>
      <c r="C99" s="59">
        <v>72784.899999999994</v>
      </c>
      <c r="D99" s="74"/>
      <c r="E99" s="57">
        <f t="shared" si="2"/>
        <v>0</v>
      </c>
    </row>
    <row r="100" spans="1:5" ht="51">
      <c r="A100" s="70" t="s">
        <v>164</v>
      </c>
      <c r="B100" s="71" t="s">
        <v>228</v>
      </c>
      <c r="C100" s="72">
        <f>SUM(C101:C102)</f>
        <v>1890.3</v>
      </c>
      <c r="D100" s="72">
        <f>SUM(D101:D102)</f>
        <v>0</v>
      </c>
      <c r="E100" s="73">
        <f t="shared" si="2"/>
        <v>0</v>
      </c>
    </row>
    <row r="101" spans="1:5" ht="38.25">
      <c r="A101" s="46" t="s">
        <v>164</v>
      </c>
      <c r="B101" s="42" t="s">
        <v>165</v>
      </c>
      <c r="C101" s="59">
        <v>1089.0999999999999</v>
      </c>
      <c r="D101" s="57"/>
      <c r="E101" s="57">
        <f t="shared" si="2"/>
        <v>0</v>
      </c>
    </row>
    <row r="102" spans="1:5" ht="51">
      <c r="A102" s="46" t="s">
        <v>164</v>
      </c>
      <c r="B102" s="42" t="s">
        <v>166</v>
      </c>
      <c r="C102" s="59">
        <v>801.2</v>
      </c>
      <c r="D102" s="57"/>
      <c r="E102" s="57">
        <f t="shared" si="2"/>
        <v>0</v>
      </c>
    </row>
    <row r="103" spans="1:5">
      <c r="A103" s="46" t="s">
        <v>167</v>
      </c>
      <c r="B103" s="42" t="s">
        <v>256</v>
      </c>
      <c r="C103" s="57">
        <f>SUM(C104+C113+C118)</f>
        <v>128623.5</v>
      </c>
      <c r="D103" s="57">
        <f>SUM(D104+D113+D118)</f>
        <v>15818</v>
      </c>
      <c r="E103" s="57">
        <f t="shared" si="2"/>
        <v>12.297908236053287</v>
      </c>
    </row>
    <row r="104" spans="1:5" s="39" customFormat="1">
      <c r="A104" s="70" t="s">
        <v>168</v>
      </c>
      <c r="B104" s="71"/>
      <c r="C104" s="73">
        <f>SUM(C105:C112)</f>
        <v>36920.5</v>
      </c>
      <c r="D104" s="73">
        <f>SUM(D105:D112)</f>
        <v>0</v>
      </c>
      <c r="E104" s="73">
        <f t="shared" si="2"/>
        <v>0</v>
      </c>
    </row>
    <row r="105" spans="1:5" ht="25.5">
      <c r="A105" s="46" t="s">
        <v>168</v>
      </c>
      <c r="B105" s="42" t="s">
        <v>169</v>
      </c>
      <c r="C105" s="59">
        <v>62.7</v>
      </c>
      <c r="D105" s="57"/>
      <c r="E105" s="57">
        <f t="shared" si="2"/>
        <v>0</v>
      </c>
    </row>
    <row r="106" spans="1:5" ht="51">
      <c r="A106" s="46" t="s">
        <v>168</v>
      </c>
      <c r="B106" s="42" t="s">
        <v>170</v>
      </c>
      <c r="C106" s="59">
        <v>5394.4</v>
      </c>
      <c r="D106" s="74"/>
      <c r="E106" s="57">
        <f t="shared" si="2"/>
        <v>0</v>
      </c>
    </row>
    <row r="107" spans="1:5" ht="25.5">
      <c r="A107" s="46" t="s">
        <v>168</v>
      </c>
      <c r="B107" s="42" t="s">
        <v>171</v>
      </c>
      <c r="C107" s="59">
        <v>69.400000000000006</v>
      </c>
      <c r="D107" s="57"/>
      <c r="E107" s="57">
        <f t="shared" si="2"/>
        <v>0</v>
      </c>
    </row>
    <row r="108" spans="1:5" ht="51">
      <c r="A108" s="46" t="s">
        <v>168</v>
      </c>
      <c r="B108" s="42" t="s">
        <v>172</v>
      </c>
      <c r="C108" s="59">
        <v>6500</v>
      </c>
      <c r="D108" s="57"/>
      <c r="E108" s="57">
        <f t="shared" si="2"/>
        <v>0</v>
      </c>
    </row>
    <row r="109" spans="1:5" ht="76.5">
      <c r="A109" s="46" t="s">
        <v>168</v>
      </c>
      <c r="B109" s="42" t="s">
        <v>173</v>
      </c>
      <c r="C109" s="59">
        <v>169.9</v>
      </c>
      <c r="D109" s="57"/>
      <c r="E109" s="57">
        <f t="shared" si="2"/>
        <v>0</v>
      </c>
    </row>
    <row r="110" spans="1:5" ht="51">
      <c r="A110" s="46" t="s">
        <v>168</v>
      </c>
      <c r="B110" s="42" t="s">
        <v>174</v>
      </c>
      <c r="C110" s="59">
        <v>6716.5</v>
      </c>
      <c r="D110" s="57"/>
      <c r="E110" s="57">
        <f t="shared" si="2"/>
        <v>0</v>
      </c>
    </row>
    <row r="111" spans="1:5" ht="38.25">
      <c r="A111" s="46" t="s">
        <v>168</v>
      </c>
      <c r="B111" s="42" t="s">
        <v>175</v>
      </c>
      <c r="C111" s="59">
        <v>2307.6</v>
      </c>
      <c r="D111" s="57"/>
      <c r="E111" s="57">
        <f t="shared" si="2"/>
        <v>0</v>
      </c>
    </row>
    <row r="112" spans="1:5" ht="38.25">
      <c r="A112" s="46" t="s">
        <v>168</v>
      </c>
      <c r="B112" s="42" t="s">
        <v>176</v>
      </c>
      <c r="C112" s="59">
        <v>15700</v>
      </c>
      <c r="D112" s="57"/>
      <c r="E112" s="57">
        <f t="shared" si="2"/>
        <v>0</v>
      </c>
    </row>
    <row r="113" spans="1:10" s="39" customFormat="1">
      <c r="A113" s="70" t="s">
        <v>177</v>
      </c>
      <c r="B113" s="71"/>
      <c r="C113" s="72">
        <f>SUM(C114:C117)</f>
        <v>39612</v>
      </c>
      <c r="D113" s="72">
        <f>SUM(D114:D117)</f>
        <v>7136</v>
      </c>
      <c r="E113" s="73">
        <f t="shared" si="2"/>
        <v>18.014743007169546</v>
      </c>
    </row>
    <row r="114" spans="1:10" ht="76.5">
      <c r="A114" s="46" t="s">
        <v>177</v>
      </c>
      <c r="B114" s="42" t="s">
        <v>178</v>
      </c>
      <c r="C114" s="59">
        <v>1474</v>
      </c>
      <c r="D114" s="57"/>
      <c r="E114" s="57">
        <f t="shared" si="2"/>
        <v>0</v>
      </c>
    </row>
    <row r="115" spans="1:10" ht="38.25">
      <c r="A115" s="46" t="s">
        <v>177</v>
      </c>
      <c r="B115" s="42" t="s">
        <v>179</v>
      </c>
      <c r="C115" s="59">
        <v>28545</v>
      </c>
      <c r="D115" s="57">
        <v>7136</v>
      </c>
      <c r="E115" s="57">
        <f t="shared" si="2"/>
        <v>24.999124189875634</v>
      </c>
    </row>
    <row r="116" spans="1:10" ht="25.5">
      <c r="A116" s="46" t="s">
        <v>177</v>
      </c>
      <c r="B116" s="42" t="s">
        <v>180</v>
      </c>
      <c r="C116" s="59">
        <v>8893</v>
      </c>
      <c r="D116" s="57"/>
      <c r="E116" s="57">
        <f t="shared" si="2"/>
        <v>0</v>
      </c>
    </row>
    <row r="117" spans="1:10" ht="63.75">
      <c r="A117" s="46" t="s">
        <v>177</v>
      </c>
      <c r="B117" s="42" t="s">
        <v>181</v>
      </c>
      <c r="C117" s="59">
        <v>700</v>
      </c>
      <c r="D117" s="57"/>
      <c r="E117" s="57">
        <f t="shared" si="2"/>
        <v>0</v>
      </c>
    </row>
    <row r="118" spans="1:10" s="39" customFormat="1" ht="51">
      <c r="A118" s="70" t="s">
        <v>182</v>
      </c>
      <c r="B118" s="71" t="s">
        <v>183</v>
      </c>
      <c r="C118" s="72">
        <v>52091</v>
      </c>
      <c r="D118" s="73">
        <v>8682</v>
      </c>
      <c r="E118" s="73">
        <f t="shared" si="2"/>
        <v>16.666986619569599</v>
      </c>
    </row>
    <row r="119" spans="1:10">
      <c r="A119" s="67" t="s">
        <v>184</v>
      </c>
      <c r="B119" s="53" t="s">
        <v>185</v>
      </c>
      <c r="C119" s="55">
        <f>SUM(C120+C121+C122+C127)</f>
        <v>306532.8</v>
      </c>
      <c r="D119" s="55">
        <f>SUM(D120+D121+D122+D127)</f>
        <v>61519.32</v>
      </c>
      <c r="E119" s="55">
        <f t="shared" si="2"/>
        <v>20.069408559214544</v>
      </c>
    </row>
    <row r="120" spans="1:10" ht="38.25">
      <c r="A120" s="46" t="s">
        <v>186</v>
      </c>
      <c r="B120" s="42" t="s">
        <v>229</v>
      </c>
      <c r="C120" s="59">
        <v>15298.6</v>
      </c>
      <c r="D120" s="57">
        <v>3899.05</v>
      </c>
      <c r="E120" s="57">
        <f t="shared" si="2"/>
        <v>25.486319009582576</v>
      </c>
    </row>
    <row r="121" spans="1:10" ht="38.25">
      <c r="A121" s="46" t="s">
        <v>188</v>
      </c>
      <c r="B121" s="42" t="s">
        <v>230</v>
      </c>
      <c r="C121" s="59">
        <v>18036</v>
      </c>
      <c r="D121" s="57">
        <v>3555.12</v>
      </c>
      <c r="E121" s="57">
        <f t="shared" si="2"/>
        <v>19.711244178310046</v>
      </c>
    </row>
    <row r="122" spans="1:10" ht="38.25">
      <c r="A122" s="46" t="s">
        <v>190</v>
      </c>
      <c r="B122" s="42" t="s">
        <v>191</v>
      </c>
      <c r="C122" s="72">
        <f>SUM(C123:C126)</f>
        <v>59658.2</v>
      </c>
      <c r="D122" s="72">
        <f>SUM(D123:D126)</f>
        <v>13892.15</v>
      </c>
      <c r="E122" s="57">
        <f t="shared" si="2"/>
        <v>23.286237264952682</v>
      </c>
    </row>
    <row r="123" spans="1:10" ht="63.75">
      <c r="A123" s="46" t="s">
        <v>190</v>
      </c>
      <c r="B123" s="42" t="s">
        <v>192</v>
      </c>
      <c r="C123" s="59">
        <v>212</v>
      </c>
      <c r="D123" s="57"/>
      <c r="E123" s="57">
        <f t="shared" si="2"/>
        <v>0</v>
      </c>
    </row>
    <row r="124" spans="1:10" ht="76.5">
      <c r="A124" s="46" t="s">
        <v>190</v>
      </c>
      <c r="B124" s="42" t="s">
        <v>193</v>
      </c>
      <c r="C124" s="59">
        <v>59362.7</v>
      </c>
      <c r="D124" s="57">
        <v>13808.65</v>
      </c>
      <c r="E124" s="57">
        <f t="shared" ref="E124:E129" si="3">SUM(D124*100/C124)</f>
        <v>23.26149248602237</v>
      </c>
    </row>
    <row r="125" spans="1:10" ht="63.75">
      <c r="A125" s="46" t="s">
        <v>190</v>
      </c>
      <c r="B125" s="42" t="s">
        <v>194</v>
      </c>
      <c r="C125" s="59">
        <v>0.1</v>
      </c>
      <c r="D125" s="57">
        <v>0.1</v>
      </c>
      <c r="E125" s="57">
        <f t="shared" si="3"/>
        <v>100</v>
      </c>
    </row>
    <row r="126" spans="1:10" ht="38.25">
      <c r="A126" s="46" t="s">
        <v>190</v>
      </c>
      <c r="B126" s="42" t="s">
        <v>195</v>
      </c>
      <c r="C126" s="59">
        <v>83.4</v>
      </c>
      <c r="D126" s="57">
        <v>83.4</v>
      </c>
      <c r="E126" s="57">
        <f t="shared" si="3"/>
        <v>100</v>
      </c>
    </row>
    <row r="127" spans="1:10" ht="183" customHeight="1">
      <c r="A127" s="46" t="s">
        <v>196</v>
      </c>
      <c r="B127" s="42" t="s">
        <v>197</v>
      </c>
      <c r="C127" s="59">
        <v>213540</v>
      </c>
      <c r="D127" s="57">
        <v>40173</v>
      </c>
      <c r="E127" s="57">
        <f t="shared" si="3"/>
        <v>18.812868783366113</v>
      </c>
      <c r="J127" t="s">
        <v>215</v>
      </c>
    </row>
    <row r="128" spans="1:10">
      <c r="A128" s="67" t="s">
        <v>198</v>
      </c>
      <c r="B128" s="53" t="s">
        <v>199</v>
      </c>
      <c r="C128" s="66">
        <f>SUM(C129:C129)</f>
        <v>1554</v>
      </c>
      <c r="D128" s="66">
        <f>SUM(D129:D129)</f>
        <v>95</v>
      </c>
      <c r="E128" s="55">
        <f t="shared" si="3"/>
        <v>6.1132561132561136</v>
      </c>
    </row>
    <row r="129" spans="1:5" ht="25.5">
      <c r="A129" s="70" t="s">
        <v>231</v>
      </c>
      <c r="B129" s="76" t="s">
        <v>232</v>
      </c>
      <c r="C129" s="72">
        <f>SUM(C130:C133)</f>
        <v>1554</v>
      </c>
      <c r="D129" s="72">
        <f>SUM(D130:D133)</f>
        <v>95</v>
      </c>
      <c r="E129" s="57">
        <f t="shared" si="3"/>
        <v>6.1132561132561136</v>
      </c>
    </row>
    <row r="130" spans="1:5" ht="76.5">
      <c r="A130" s="46" t="s">
        <v>233</v>
      </c>
      <c r="B130" s="56" t="s">
        <v>234</v>
      </c>
      <c r="C130" s="75">
        <v>0</v>
      </c>
      <c r="D130" s="75"/>
      <c r="E130" s="57"/>
    </row>
    <row r="131" spans="1:5" ht="76.5">
      <c r="A131" s="46" t="s">
        <v>200</v>
      </c>
      <c r="B131" s="42" t="s">
        <v>201</v>
      </c>
      <c r="C131" s="59">
        <v>371</v>
      </c>
      <c r="D131" s="57">
        <v>93</v>
      </c>
      <c r="E131" s="57">
        <f>SUM(D131*100/C131)</f>
        <v>25.067385444743934</v>
      </c>
    </row>
    <row r="132" spans="1:5" ht="102">
      <c r="A132" s="46" t="s">
        <v>200</v>
      </c>
      <c r="B132" s="42" t="s">
        <v>202</v>
      </c>
      <c r="C132" s="59">
        <v>6</v>
      </c>
      <c r="D132" s="57">
        <v>2</v>
      </c>
      <c r="E132" s="57">
        <f>SUM(D132*100/C132)</f>
        <v>33.333333333333336</v>
      </c>
    </row>
    <row r="133" spans="1:5" ht="102">
      <c r="A133" s="46" t="s">
        <v>203</v>
      </c>
      <c r="B133" s="42" t="s">
        <v>204</v>
      </c>
      <c r="C133" s="59">
        <v>1177</v>
      </c>
      <c r="D133" s="57"/>
      <c r="E133" s="57">
        <f>SUM(D133*100/C133)</f>
        <v>0</v>
      </c>
    </row>
    <row r="134" spans="1:5" ht="25.5">
      <c r="A134" s="67" t="s">
        <v>205</v>
      </c>
      <c r="B134" s="53" t="s">
        <v>206</v>
      </c>
      <c r="C134" s="66">
        <f>SUM(C135:C136)</f>
        <v>2000</v>
      </c>
      <c r="D134" s="66">
        <f>SUM(D135:D136)</f>
        <v>2000</v>
      </c>
      <c r="E134" s="55">
        <f t="shared" ref="E134:E135" si="4">SUM(D134*100/C134)</f>
        <v>100</v>
      </c>
    </row>
    <row r="135" spans="1:5" ht="25.5">
      <c r="A135" s="46" t="s">
        <v>235</v>
      </c>
      <c r="B135" s="42" t="s">
        <v>206</v>
      </c>
      <c r="C135" s="59">
        <v>2000</v>
      </c>
      <c r="D135" s="59">
        <v>2000</v>
      </c>
      <c r="E135" s="57">
        <f t="shared" si="4"/>
        <v>100</v>
      </c>
    </row>
    <row r="136" spans="1:5" ht="25.5">
      <c r="A136" s="46" t="s">
        <v>236</v>
      </c>
      <c r="B136" s="42" t="s">
        <v>206</v>
      </c>
      <c r="C136" s="59">
        <v>0</v>
      </c>
      <c r="D136" s="57"/>
      <c r="E136" s="57"/>
    </row>
    <row r="137" spans="1:5" ht="25.5">
      <c r="A137" s="67" t="s">
        <v>219</v>
      </c>
      <c r="B137" s="53" t="s">
        <v>209</v>
      </c>
      <c r="C137" s="55">
        <f>SUM(C138)</f>
        <v>0</v>
      </c>
      <c r="D137" s="55">
        <f>SUM(D138)</f>
        <v>0.6</v>
      </c>
      <c r="E137" s="55"/>
    </row>
    <row r="138" spans="1:5" ht="38.25">
      <c r="A138" s="46" t="s">
        <v>220</v>
      </c>
      <c r="B138" s="42" t="s">
        <v>210</v>
      </c>
      <c r="C138" s="59">
        <v>0</v>
      </c>
      <c r="D138" s="57">
        <v>0.6</v>
      </c>
      <c r="E138" s="57"/>
    </row>
    <row r="139" spans="1:5" ht="51">
      <c r="A139" s="67" t="s">
        <v>211</v>
      </c>
      <c r="B139" s="53" t="s">
        <v>212</v>
      </c>
      <c r="C139" s="66">
        <f>SUM(C140:C143)</f>
        <v>0</v>
      </c>
      <c r="D139" s="66">
        <f>SUM(D140:D143)</f>
        <v>-2801.32</v>
      </c>
      <c r="E139" s="55"/>
    </row>
    <row r="140" spans="1:5">
      <c r="A140" s="46" t="s">
        <v>213</v>
      </c>
      <c r="B140" s="42"/>
      <c r="C140" s="77">
        <v>0</v>
      </c>
      <c r="D140" s="57">
        <v>-1097.6600000000001</v>
      </c>
      <c r="E140" s="57"/>
    </row>
    <row r="141" spans="1:5">
      <c r="A141" s="46" t="s">
        <v>214</v>
      </c>
      <c r="B141" s="42"/>
      <c r="C141" s="59" t="s">
        <v>215</v>
      </c>
      <c r="D141" s="57">
        <v>-1703.66</v>
      </c>
      <c r="E141" s="57"/>
    </row>
    <row r="142" spans="1:5">
      <c r="A142" s="46" t="s">
        <v>216</v>
      </c>
      <c r="B142" s="42"/>
      <c r="C142" s="59"/>
      <c r="D142" s="57"/>
      <c r="E142" s="57"/>
    </row>
    <row r="143" spans="1:5">
      <c r="A143" s="46" t="s">
        <v>217</v>
      </c>
      <c r="B143" s="42"/>
      <c r="C143" s="59"/>
      <c r="D143" s="57"/>
      <c r="E143" s="57"/>
    </row>
    <row r="144" spans="1:5">
      <c r="A144" s="67"/>
      <c r="B144" s="53" t="s">
        <v>218</v>
      </c>
      <c r="C144" s="78">
        <f>SUM(C6+C90)</f>
        <v>1061103.8999999999</v>
      </c>
      <c r="D144" s="78">
        <f>SUM(D6+D90)</f>
        <v>156088.80000000005</v>
      </c>
      <c r="E144" s="55">
        <f>SUM(D144*100/C144)</f>
        <v>14.710039233669772</v>
      </c>
    </row>
    <row r="146" spans="8:8">
      <c r="H146" t="s">
        <v>215</v>
      </c>
    </row>
  </sheetData>
  <mergeCells count="1">
    <mergeCell ref="B1:D1"/>
  </mergeCells>
  <pageMargins left="0.70866141732283472" right="0" top="0.31" bottom="0.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9"/>
  <sheetViews>
    <sheetView workbookViewId="0">
      <selection sqref="A1:E1048576"/>
    </sheetView>
  </sheetViews>
  <sheetFormatPr defaultRowHeight="15"/>
  <cols>
    <col min="1" max="1" width="27.42578125" customWidth="1"/>
    <col min="2" max="2" width="44.140625" customWidth="1"/>
    <col min="3" max="3" width="14.42578125" customWidth="1"/>
    <col min="4" max="4" width="13.7109375" customWidth="1"/>
    <col min="5" max="5" width="12.140625" customWidth="1"/>
  </cols>
  <sheetData>
    <row r="1" spans="1:5" ht="41.25" customHeight="1">
      <c r="A1" s="79"/>
      <c r="B1" s="84" t="s">
        <v>244</v>
      </c>
      <c r="C1" s="85"/>
      <c r="D1" s="85"/>
      <c r="E1" s="43"/>
    </row>
    <row r="3" spans="1:5">
      <c r="D3" s="44"/>
      <c r="E3" t="s">
        <v>239</v>
      </c>
    </row>
    <row r="4" spans="1:5" ht="51">
      <c r="A4" s="45" t="s">
        <v>1</v>
      </c>
      <c r="B4" s="46" t="s">
        <v>2</v>
      </c>
      <c r="C4" s="45" t="s">
        <v>3</v>
      </c>
      <c r="D4" s="47" t="s">
        <v>240</v>
      </c>
      <c r="E4" s="48" t="s">
        <v>5</v>
      </c>
    </row>
    <row r="5" spans="1:5">
      <c r="A5" s="49">
        <v>1</v>
      </c>
      <c r="B5" s="49">
        <v>2</v>
      </c>
      <c r="C5" s="50">
        <v>3</v>
      </c>
      <c r="D5" s="51">
        <v>5</v>
      </c>
      <c r="E5" s="52">
        <v>7</v>
      </c>
    </row>
    <row r="6" spans="1:5">
      <c r="A6" s="53" t="s">
        <v>6</v>
      </c>
      <c r="B6" s="54" t="s">
        <v>7</v>
      </c>
      <c r="C6" s="55">
        <f>SUM(C7+C13+C21+C26+C28+C30+C39+C45+C54+C60+C84)</f>
        <v>516107</v>
      </c>
      <c r="D6" s="55">
        <f>SUM(D7+D13+D21+D26+D28+D30+D39+D45+D54+D60+D84)</f>
        <v>112267.4</v>
      </c>
      <c r="E6" s="55">
        <f>SUM(D6*100/C6)</f>
        <v>21.752737319974347</v>
      </c>
    </row>
    <row r="7" spans="1:5">
      <c r="A7" s="53" t="s">
        <v>8</v>
      </c>
      <c r="B7" s="54" t="s">
        <v>9</v>
      </c>
      <c r="C7" s="55">
        <f>SUM(C8)</f>
        <v>429105</v>
      </c>
      <c r="D7" s="55">
        <f>SUM(D8)</f>
        <v>91171.299999999988</v>
      </c>
      <c r="E7" s="55">
        <f t="shared" ref="E7:E71" si="0">SUM(D7*100/C7)</f>
        <v>21.246851003833555</v>
      </c>
    </row>
    <row r="8" spans="1:5">
      <c r="A8" s="53" t="s">
        <v>10</v>
      </c>
      <c r="B8" s="54" t="s">
        <v>11</v>
      </c>
      <c r="C8" s="55">
        <f>SUM(C9:C12)</f>
        <v>429105</v>
      </c>
      <c r="D8" s="55">
        <f>SUM(D9:D12)</f>
        <v>91171.299999999988</v>
      </c>
      <c r="E8" s="55">
        <f t="shared" si="0"/>
        <v>21.246851003833555</v>
      </c>
    </row>
    <row r="9" spans="1:5" ht="76.5">
      <c r="A9" s="42" t="s">
        <v>12</v>
      </c>
      <c r="B9" s="56" t="s">
        <v>13</v>
      </c>
      <c r="C9" s="57">
        <v>423512</v>
      </c>
      <c r="D9" s="57">
        <v>90622.399999999994</v>
      </c>
      <c r="E9" s="57">
        <f t="shared" si="0"/>
        <v>21.397835244337823</v>
      </c>
    </row>
    <row r="10" spans="1:5" ht="114.75">
      <c r="A10" s="42" t="s">
        <v>14</v>
      </c>
      <c r="B10" s="56" t="s">
        <v>15</v>
      </c>
      <c r="C10" s="57">
        <v>931</v>
      </c>
      <c r="D10" s="57">
        <v>200.6</v>
      </c>
      <c r="E10" s="57">
        <f t="shared" si="0"/>
        <v>21.54672395273899</v>
      </c>
    </row>
    <row r="11" spans="1:5" ht="51">
      <c r="A11" s="42" t="s">
        <v>16</v>
      </c>
      <c r="B11" s="56" t="s">
        <v>17</v>
      </c>
      <c r="C11" s="57">
        <v>2862</v>
      </c>
      <c r="D11" s="57">
        <v>136.4</v>
      </c>
      <c r="E11" s="57">
        <f t="shared" si="0"/>
        <v>4.765897973445143</v>
      </c>
    </row>
    <row r="12" spans="1:5" ht="89.25">
      <c r="A12" s="42" t="s">
        <v>18</v>
      </c>
      <c r="B12" s="56" t="s">
        <v>19</v>
      </c>
      <c r="C12" s="57">
        <v>1800</v>
      </c>
      <c r="D12" s="57">
        <v>211.9</v>
      </c>
      <c r="E12" s="57">
        <f t="shared" si="0"/>
        <v>11.772222222222222</v>
      </c>
    </row>
    <row r="13" spans="1:5">
      <c r="A13" s="53" t="s">
        <v>20</v>
      </c>
      <c r="B13" s="58" t="s">
        <v>21</v>
      </c>
      <c r="C13" s="55">
        <f>SUM(+C14+C17+C20)</f>
        <v>20933</v>
      </c>
      <c r="D13" s="55">
        <f>SUM(+D14+D17+D20)</f>
        <v>5283.5</v>
      </c>
      <c r="E13" s="55">
        <f t="shared" si="0"/>
        <v>25.240051593178237</v>
      </c>
    </row>
    <row r="14" spans="1:5" ht="25.5">
      <c r="A14" s="42" t="s">
        <v>23</v>
      </c>
      <c r="B14" s="56" t="s">
        <v>24</v>
      </c>
      <c r="C14" s="59">
        <f>SUM(C15:C16)</f>
        <v>20765</v>
      </c>
      <c r="D14" s="59">
        <f>SUM(D15:D16)</f>
        <v>5100.3</v>
      </c>
      <c r="E14" s="57">
        <f t="shared" si="0"/>
        <v>24.562003371057067</v>
      </c>
    </row>
    <row r="15" spans="1:5" ht="25.5">
      <c r="A15" s="42" t="s">
        <v>25</v>
      </c>
      <c r="B15" s="56" t="s">
        <v>24</v>
      </c>
      <c r="C15" s="57">
        <v>20685</v>
      </c>
      <c r="D15" s="57">
        <v>5084.3</v>
      </c>
      <c r="E15" s="57">
        <f t="shared" si="0"/>
        <v>24.5796470872613</v>
      </c>
    </row>
    <row r="16" spans="1:5" ht="38.25">
      <c r="A16" s="42" t="s">
        <v>26</v>
      </c>
      <c r="B16" s="56" t="s">
        <v>27</v>
      </c>
      <c r="C16" s="57">
        <v>80</v>
      </c>
      <c r="D16" s="57">
        <v>16</v>
      </c>
      <c r="E16" s="57">
        <f t="shared" si="0"/>
        <v>20</v>
      </c>
    </row>
    <row r="17" spans="1:5">
      <c r="A17" s="42" t="s">
        <v>28</v>
      </c>
      <c r="B17" s="56" t="s">
        <v>29</v>
      </c>
      <c r="C17" s="59">
        <f>SUM(C18:C19)</f>
        <v>7</v>
      </c>
      <c r="D17" s="59">
        <f>SUM(D18:D19)</f>
        <v>0</v>
      </c>
      <c r="E17" s="57">
        <f t="shared" si="0"/>
        <v>0</v>
      </c>
    </row>
    <row r="18" spans="1:5">
      <c r="A18" s="42" t="s">
        <v>30</v>
      </c>
      <c r="B18" s="56" t="s">
        <v>29</v>
      </c>
      <c r="C18" s="57">
        <v>7</v>
      </c>
      <c r="D18" s="57"/>
      <c r="E18" s="57">
        <f t="shared" si="0"/>
        <v>0</v>
      </c>
    </row>
    <row r="19" spans="1:5" ht="25.5">
      <c r="A19" s="42" t="s">
        <v>31</v>
      </c>
      <c r="B19" s="56" t="s">
        <v>32</v>
      </c>
      <c r="C19" s="57"/>
      <c r="D19" s="57"/>
      <c r="E19" s="57"/>
    </row>
    <row r="20" spans="1:5" ht="38.25">
      <c r="A20" s="42" t="s">
        <v>33</v>
      </c>
      <c r="B20" s="56" t="s">
        <v>22</v>
      </c>
      <c r="C20" s="57">
        <v>161</v>
      </c>
      <c r="D20" s="57">
        <v>183.2</v>
      </c>
      <c r="E20" s="57">
        <f t="shared" si="0"/>
        <v>113.7888198757764</v>
      </c>
    </row>
    <row r="21" spans="1:5">
      <c r="A21" s="53" t="s">
        <v>34</v>
      </c>
      <c r="B21" s="58" t="s">
        <v>35</v>
      </c>
      <c r="C21" s="55">
        <f>SUM(C22:C23)</f>
        <v>31198</v>
      </c>
      <c r="D21" s="55">
        <f>SUM(D22:D23)</f>
        <v>6231.8</v>
      </c>
      <c r="E21" s="55">
        <f t="shared" si="0"/>
        <v>19.974998397333163</v>
      </c>
    </row>
    <row r="22" spans="1:5" ht="42" customHeight="1">
      <c r="A22" s="42" t="s">
        <v>36</v>
      </c>
      <c r="B22" s="56" t="s">
        <v>37</v>
      </c>
      <c r="C22" s="57">
        <v>7918</v>
      </c>
      <c r="D22" s="57">
        <v>386.8</v>
      </c>
      <c r="E22" s="57">
        <f t="shared" si="0"/>
        <v>4.8850719878757261</v>
      </c>
    </row>
    <row r="23" spans="1:5">
      <c r="A23" s="42" t="s">
        <v>38</v>
      </c>
      <c r="B23" s="56" t="s">
        <v>39</v>
      </c>
      <c r="C23" s="59">
        <f>SUM(C24:C25)</f>
        <v>23280</v>
      </c>
      <c r="D23" s="59">
        <f>SUM(D24:D25)</f>
        <v>5845</v>
      </c>
      <c r="E23" s="57">
        <f t="shared" si="0"/>
        <v>25.107388316151201</v>
      </c>
    </row>
    <row r="24" spans="1:5" ht="76.5">
      <c r="A24" s="42" t="s">
        <v>40</v>
      </c>
      <c r="B24" s="56" t="s">
        <v>41</v>
      </c>
      <c r="C24" s="57">
        <v>3780</v>
      </c>
      <c r="D24" s="57">
        <v>671.4</v>
      </c>
      <c r="E24" s="57">
        <f t="shared" si="0"/>
        <v>17.761904761904763</v>
      </c>
    </row>
    <row r="25" spans="1:5" ht="76.5">
      <c r="A25" s="42" t="s">
        <v>42</v>
      </c>
      <c r="B25" s="56" t="s">
        <v>43</v>
      </c>
      <c r="C25" s="57">
        <v>19500</v>
      </c>
      <c r="D25" s="57">
        <v>5173.6000000000004</v>
      </c>
      <c r="E25" s="57">
        <f t="shared" si="0"/>
        <v>26.531282051282055</v>
      </c>
    </row>
    <row r="26" spans="1:5">
      <c r="A26" s="53" t="s">
        <v>44</v>
      </c>
      <c r="B26" s="58" t="s">
        <v>45</v>
      </c>
      <c r="C26" s="55">
        <f>SUM(C27)</f>
        <v>3735</v>
      </c>
      <c r="D26" s="55">
        <f>SUM(D27)</f>
        <v>774.4</v>
      </c>
      <c r="E26" s="55">
        <f t="shared" si="0"/>
        <v>20.733601070950467</v>
      </c>
    </row>
    <row r="27" spans="1:5" ht="51">
      <c r="A27" s="42" t="s">
        <v>46</v>
      </c>
      <c r="B27" s="56" t="s">
        <v>47</v>
      </c>
      <c r="C27" s="57">
        <v>3735</v>
      </c>
      <c r="D27" s="57">
        <v>774.4</v>
      </c>
      <c r="E27" s="57">
        <f t="shared" si="0"/>
        <v>20.733601070950467</v>
      </c>
    </row>
    <row r="28" spans="1:5" ht="38.25">
      <c r="A28" s="58" t="s">
        <v>48</v>
      </c>
      <c r="B28" s="58" t="s">
        <v>238</v>
      </c>
      <c r="C28" s="55">
        <f>SUM(C29)</f>
        <v>0</v>
      </c>
      <c r="D28" s="55">
        <f>SUM(D29)</f>
        <v>0.1</v>
      </c>
      <c r="E28" s="55"/>
    </row>
    <row r="29" spans="1:5" ht="38.25">
      <c r="A29" s="56" t="s">
        <v>50</v>
      </c>
      <c r="B29" s="56" t="s">
        <v>51</v>
      </c>
      <c r="C29" s="57">
        <v>0</v>
      </c>
      <c r="D29" s="57">
        <v>0.1</v>
      </c>
      <c r="E29" s="57"/>
    </row>
    <row r="30" spans="1:5" ht="38.25">
      <c r="A30" s="53" t="s">
        <v>52</v>
      </c>
      <c r="B30" s="54" t="s">
        <v>53</v>
      </c>
      <c r="C30" s="55">
        <f>SUM(C31:C38)</f>
        <v>18052</v>
      </c>
      <c r="D30" s="55">
        <f>SUM(D31:D38)</f>
        <v>4547.6000000000004</v>
      </c>
      <c r="E30" s="55">
        <f t="shared" si="0"/>
        <v>25.191668513184137</v>
      </c>
    </row>
    <row r="31" spans="1:5" ht="76.5">
      <c r="A31" s="42" t="s">
        <v>54</v>
      </c>
      <c r="B31" s="56" t="s">
        <v>55</v>
      </c>
      <c r="C31" s="57">
        <v>10782</v>
      </c>
      <c r="D31" s="57">
        <v>3705.5</v>
      </c>
      <c r="E31" s="57">
        <f t="shared" si="0"/>
        <v>34.367464292339086</v>
      </c>
    </row>
    <row r="32" spans="1:5" ht="102">
      <c r="A32" s="42" t="s">
        <v>253</v>
      </c>
      <c r="B32" s="56" t="s">
        <v>57</v>
      </c>
      <c r="C32" s="57">
        <v>6900</v>
      </c>
      <c r="D32" s="57">
        <v>100.9</v>
      </c>
      <c r="E32" s="57">
        <f t="shared" ref="E32" si="1">SUM(D32*100/C32)</f>
        <v>1.4623188405797101</v>
      </c>
    </row>
    <row r="33" spans="1:5" ht="38.25">
      <c r="A33" s="42" t="s">
        <v>254</v>
      </c>
      <c r="B33" s="56" t="s">
        <v>59</v>
      </c>
      <c r="C33" s="57">
        <v>15</v>
      </c>
      <c r="D33" s="57">
        <v>1.4</v>
      </c>
      <c r="E33" s="57"/>
    </row>
    <row r="34" spans="1:5" ht="76.5">
      <c r="A34" s="42" t="s">
        <v>242</v>
      </c>
      <c r="B34" s="56" t="s">
        <v>63</v>
      </c>
      <c r="C34" s="57">
        <v>350</v>
      </c>
      <c r="D34" s="57">
        <v>22.1</v>
      </c>
      <c r="E34" s="57">
        <f t="shared" ref="E34" si="2">SUM(D34*100/C34)</f>
        <v>6.3142857142857141</v>
      </c>
    </row>
    <row r="35" spans="1:5" ht="102">
      <c r="A35" s="42" t="s">
        <v>56</v>
      </c>
      <c r="B35" s="56" t="s">
        <v>57</v>
      </c>
      <c r="C35" s="57"/>
      <c r="D35" s="57">
        <v>658.6</v>
      </c>
      <c r="E35" s="57"/>
    </row>
    <row r="36" spans="1:5" ht="38.25">
      <c r="A36" s="42" t="s">
        <v>58</v>
      </c>
      <c r="B36" s="56" t="s">
        <v>59</v>
      </c>
      <c r="C36" s="57"/>
      <c r="D36" s="57"/>
      <c r="E36" s="57" t="e">
        <f t="shared" si="0"/>
        <v>#DIV/0!</v>
      </c>
    </row>
    <row r="37" spans="1:5" ht="46.5" customHeight="1">
      <c r="A37" s="42" t="s">
        <v>60</v>
      </c>
      <c r="B37" s="56" t="s">
        <v>61</v>
      </c>
      <c r="C37" s="57">
        <v>5</v>
      </c>
      <c r="D37" s="57">
        <v>2.6</v>
      </c>
      <c r="E37" s="57">
        <f t="shared" si="0"/>
        <v>52</v>
      </c>
    </row>
    <row r="38" spans="1:5" ht="76.5">
      <c r="A38" s="42" t="s">
        <v>62</v>
      </c>
      <c r="B38" s="56" t="s">
        <v>63</v>
      </c>
      <c r="C38" s="57"/>
      <c r="D38" s="57">
        <v>56.5</v>
      </c>
      <c r="E38" s="57"/>
    </row>
    <row r="39" spans="1:5" ht="25.5">
      <c r="A39" s="53" t="s">
        <v>64</v>
      </c>
      <c r="B39" s="54" t="s">
        <v>65</v>
      </c>
      <c r="C39" s="55">
        <f>SUM(C40)</f>
        <v>1457</v>
      </c>
      <c r="D39" s="55">
        <f>SUM(D40)</f>
        <v>282.60000000000002</v>
      </c>
      <c r="E39" s="55">
        <f t="shared" si="0"/>
        <v>19.396019217570352</v>
      </c>
    </row>
    <row r="40" spans="1:5" ht="25.5">
      <c r="A40" s="42" t="s">
        <v>66</v>
      </c>
      <c r="B40" s="56" t="s">
        <v>67</v>
      </c>
      <c r="C40" s="57">
        <f>SUM(C41:C44)</f>
        <v>1457</v>
      </c>
      <c r="D40" s="57">
        <f>SUM(D41:D44)</f>
        <v>282.60000000000002</v>
      </c>
      <c r="E40" s="57">
        <f t="shared" si="0"/>
        <v>19.396019217570352</v>
      </c>
    </row>
    <row r="41" spans="1:5" ht="25.5">
      <c r="A41" s="42" t="s">
        <v>68</v>
      </c>
      <c r="B41" s="56" t="s">
        <v>69</v>
      </c>
      <c r="C41" s="60">
        <v>737</v>
      </c>
      <c r="D41" s="60">
        <v>145.69999999999999</v>
      </c>
      <c r="E41" s="57">
        <f t="shared" si="0"/>
        <v>19.769335142469469</v>
      </c>
    </row>
    <row r="42" spans="1:5" ht="25.5">
      <c r="A42" s="42" t="s">
        <v>70</v>
      </c>
      <c r="B42" s="56" t="s">
        <v>71</v>
      </c>
      <c r="C42" s="60">
        <v>53</v>
      </c>
      <c r="D42" s="60">
        <v>10.7</v>
      </c>
      <c r="E42" s="57">
        <f t="shared" si="0"/>
        <v>20.188679245283019</v>
      </c>
    </row>
    <row r="43" spans="1:5" ht="25.5">
      <c r="A43" s="42" t="s">
        <v>72</v>
      </c>
      <c r="B43" s="56" t="s">
        <v>73</v>
      </c>
      <c r="C43" s="60">
        <v>201</v>
      </c>
      <c r="D43" s="60">
        <v>12.8</v>
      </c>
      <c r="E43" s="57">
        <f t="shared" si="0"/>
        <v>6.3681592039800998</v>
      </c>
    </row>
    <row r="44" spans="1:5" ht="25.5">
      <c r="A44" s="42" t="s">
        <v>74</v>
      </c>
      <c r="B44" s="56" t="s">
        <v>75</v>
      </c>
      <c r="C44" s="60">
        <v>466</v>
      </c>
      <c r="D44" s="60">
        <v>113.4</v>
      </c>
      <c r="E44" s="57">
        <f t="shared" si="0"/>
        <v>24.334763948497855</v>
      </c>
    </row>
    <row r="45" spans="1:5" ht="25.5">
      <c r="A45" s="53" t="s">
        <v>76</v>
      </c>
      <c r="B45" s="58" t="s">
        <v>77</v>
      </c>
      <c r="C45" s="55">
        <f>SUM(C46:C53)</f>
        <v>4254</v>
      </c>
      <c r="D45" s="55">
        <f>SUM(D46:D53)</f>
        <v>1398.6999999999998</v>
      </c>
      <c r="E45" s="55">
        <f t="shared" si="0"/>
        <v>32.879642689233656</v>
      </c>
    </row>
    <row r="46" spans="1:5" ht="63.75">
      <c r="A46" s="42" t="s">
        <v>78</v>
      </c>
      <c r="B46" s="56" t="s">
        <v>79</v>
      </c>
      <c r="C46" s="57">
        <v>2273</v>
      </c>
      <c r="D46" s="57">
        <v>461.3</v>
      </c>
      <c r="E46" s="57">
        <f t="shared" si="0"/>
        <v>20.294764628244611</v>
      </c>
    </row>
    <row r="47" spans="1:5" ht="25.5">
      <c r="A47" s="42" t="s">
        <v>80</v>
      </c>
      <c r="B47" s="56" t="s">
        <v>81</v>
      </c>
      <c r="C47" s="57">
        <v>220</v>
      </c>
      <c r="D47" s="57">
        <v>59.2</v>
      </c>
      <c r="E47" s="57">
        <f t="shared" si="0"/>
        <v>26.90909090909091</v>
      </c>
    </row>
    <row r="48" spans="1:5" ht="25.5">
      <c r="A48" s="42" t="s">
        <v>82</v>
      </c>
      <c r="B48" s="56" t="s">
        <v>81</v>
      </c>
      <c r="C48" s="57">
        <v>1754</v>
      </c>
      <c r="D48" s="57">
        <v>648.9</v>
      </c>
      <c r="E48" s="57">
        <f t="shared" si="0"/>
        <v>36.995438996579246</v>
      </c>
    </row>
    <row r="49" spans="1:5" ht="25.5">
      <c r="A49" s="42" t="s">
        <v>83</v>
      </c>
      <c r="B49" s="56" t="s">
        <v>81</v>
      </c>
      <c r="C49" s="57">
        <v>7</v>
      </c>
      <c r="D49" s="57">
        <v>0.8</v>
      </c>
      <c r="E49" s="57">
        <f t="shared" si="0"/>
        <v>11.428571428571429</v>
      </c>
    </row>
    <row r="50" spans="1:5" ht="38.25">
      <c r="A50" s="42" t="s">
        <v>84</v>
      </c>
      <c r="B50" s="56" t="s">
        <v>85</v>
      </c>
      <c r="C50" s="57">
        <v>0</v>
      </c>
      <c r="D50" s="57">
        <v>104.1</v>
      </c>
      <c r="E50" s="57"/>
    </row>
    <row r="51" spans="1:5" ht="38.25">
      <c r="A51" s="42" t="s">
        <v>86</v>
      </c>
      <c r="B51" s="56" t="s">
        <v>85</v>
      </c>
      <c r="C51" s="57">
        <v>0</v>
      </c>
      <c r="D51" s="57">
        <v>120.8</v>
      </c>
      <c r="E51" s="57"/>
    </row>
    <row r="52" spans="1:5" ht="38.25">
      <c r="A52" s="42" t="s">
        <v>87</v>
      </c>
      <c r="B52" s="56" t="s">
        <v>85</v>
      </c>
      <c r="C52" s="57">
        <v>0</v>
      </c>
      <c r="D52" s="57"/>
      <c r="E52" s="57"/>
    </row>
    <row r="53" spans="1:5" ht="51">
      <c r="A53" s="42" t="s">
        <v>88</v>
      </c>
      <c r="B53" s="56" t="s">
        <v>89</v>
      </c>
      <c r="C53" s="57">
        <v>0</v>
      </c>
      <c r="D53" s="57">
        <v>3.6</v>
      </c>
      <c r="E53" s="57"/>
    </row>
    <row r="54" spans="1:5" ht="25.5">
      <c r="A54" s="53" t="s">
        <v>90</v>
      </c>
      <c r="B54" s="58" t="s">
        <v>91</v>
      </c>
      <c r="C54" s="55">
        <f>SUM(C55:C59)</f>
        <v>3954</v>
      </c>
      <c r="D54" s="55">
        <f>SUM(D55:D59)</f>
        <v>1596.4</v>
      </c>
      <c r="E54" s="55">
        <f t="shared" si="0"/>
        <v>40.374304501770361</v>
      </c>
    </row>
    <row r="55" spans="1:5" ht="25.5">
      <c r="A55" s="42" t="s">
        <v>92</v>
      </c>
      <c r="B55" s="56" t="s">
        <v>93</v>
      </c>
      <c r="C55" s="57">
        <v>134</v>
      </c>
      <c r="D55" s="57">
        <v>26</v>
      </c>
      <c r="E55" s="57">
        <f t="shared" si="0"/>
        <v>19.402985074626866</v>
      </c>
    </row>
    <row r="56" spans="1:5" ht="78.75" customHeight="1">
      <c r="A56" s="42" t="s">
        <v>94</v>
      </c>
      <c r="B56" s="56" t="s">
        <v>95</v>
      </c>
      <c r="C56" s="57">
        <v>0</v>
      </c>
      <c r="D56" s="57">
        <v>0.3</v>
      </c>
      <c r="E56" s="57"/>
    </row>
    <row r="57" spans="1:5" ht="102">
      <c r="A57" s="42" t="s">
        <v>96</v>
      </c>
      <c r="B57" s="56" t="s">
        <v>97</v>
      </c>
      <c r="C57" s="57">
        <v>2760</v>
      </c>
      <c r="D57" s="57">
        <v>832.7</v>
      </c>
      <c r="E57" s="57">
        <f t="shared" si="0"/>
        <v>30.170289855072465</v>
      </c>
    </row>
    <row r="58" spans="1:5" ht="94.5" customHeight="1">
      <c r="A58" s="42" t="s">
        <v>98</v>
      </c>
      <c r="B58" s="56" t="s">
        <v>99</v>
      </c>
      <c r="C58" s="57">
        <v>100</v>
      </c>
      <c r="D58" s="57">
        <v>1.4</v>
      </c>
      <c r="E58" s="57">
        <f t="shared" si="0"/>
        <v>1.4</v>
      </c>
    </row>
    <row r="59" spans="1:5" ht="51">
      <c r="A59" s="42" t="s">
        <v>100</v>
      </c>
      <c r="B59" s="56" t="s">
        <v>101</v>
      </c>
      <c r="C59" s="57">
        <v>960</v>
      </c>
      <c r="D59" s="57">
        <v>736</v>
      </c>
      <c r="E59" s="57">
        <f t="shared" si="0"/>
        <v>76.666666666666671</v>
      </c>
    </row>
    <row r="60" spans="1:5">
      <c r="A60" s="53" t="s">
        <v>102</v>
      </c>
      <c r="B60" s="58" t="s">
        <v>103</v>
      </c>
      <c r="C60" s="55">
        <f>SUM(C61:C74)</f>
        <v>3419</v>
      </c>
      <c r="D60" s="55">
        <f>SUM(D61:D74)</f>
        <v>672.3</v>
      </c>
      <c r="E60" s="55">
        <f t="shared" si="0"/>
        <v>19.663644340450425</v>
      </c>
    </row>
    <row r="61" spans="1:5" ht="123" customHeight="1">
      <c r="A61" s="42" t="s">
        <v>104</v>
      </c>
      <c r="B61" s="56" t="s">
        <v>255</v>
      </c>
      <c r="C61" s="57">
        <v>200</v>
      </c>
      <c r="D61" s="57">
        <v>74.3</v>
      </c>
      <c r="E61" s="57">
        <f t="shared" si="0"/>
        <v>37.15</v>
      </c>
    </row>
    <row r="62" spans="1:5" ht="58.5" customHeight="1">
      <c r="A62" s="42" t="s">
        <v>106</v>
      </c>
      <c r="B62" s="56" t="s">
        <v>107</v>
      </c>
      <c r="C62" s="57">
        <v>45</v>
      </c>
      <c r="D62" s="57">
        <v>4.9000000000000004</v>
      </c>
      <c r="E62" s="57">
        <f t="shared" si="0"/>
        <v>10.888888888888889</v>
      </c>
    </row>
    <row r="63" spans="1:5" ht="63.75">
      <c r="A63" s="42" t="s">
        <v>108</v>
      </c>
      <c r="B63" s="56" t="s">
        <v>109</v>
      </c>
      <c r="C63" s="57">
        <v>262</v>
      </c>
      <c r="D63" s="57">
        <v>68.3</v>
      </c>
      <c r="E63" s="57">
        <f t="shared" si="0"/>
        <v>26.068702290076335</v>
      </c>
    </row>
    <row r="64" spans="1:5" ht="63.75">
      <c r="A64" s="42" t="s">
        <v>110</v>
      </c>
      <c r="B64" s="56" t="s">
        <v>111</v>
      </c>
      <c r="C64" s="57">
        <v>0</v>
      </c>
      <c r="D64" s="57"/>
      <c r="E64" s="57"/>
    </row>
    <row r="65" spans="1:5" ht="56.25" customHeight="1">
      <c r="A65" s="42" t="s">
        <v>112</v>
      </c>
      <c r="B65" s="56" t="s">
        <v>113</v>
      </c>
      <c r="C65" s="57">
        <v>0</v>
      </c>
      <c r="D65" s="57"/>
      <c r="E65" s="57"/>
    </row>
    <row r="66" spans="1:5" ht="51">
      <c r="A66" s="42" t="s">
        <v>114</v>
      </c>
      <c r="B66" s="56" t="s">
        <v>115</v>
      </c>
      <c r="C66" s="60">
        <v>16</v>
      </c>
      <c r="D66" s="60">
        <v>2.6</v>
      </c>
      <c r="E66" s="57">
        <f t="shared" si="0"/>
        <v>16.25</v>
      </c>
    </row>
    <row r="67" spans="1:5" ht="51">
      <c r="A67" s="42" t="s">
        <v>116</v>
      </c>
      <c r="B67" s="56" t="s">
        <v>115</v>
      </c>
      <c r="C67" s="60">
        <v>25</v>
      </c>
      <c r="D67" s="60"/>
      <c r="E67" s="57">
        <f t="shared" si="0"/>
        <v>0</v>
      </c>
    </row>
    <row r="68" spans="1:5" ht="25.5">
      <c r="A68" s="42" t="s">
        <v>117</v>
      </c>
      <c r="B68" s="56" t="s">
        <v>118</v>
      </c>
      <c r="C68" s="57">
        <v>148</v>
      </c>
      <c r="D68" s="57">
        <v>4.2</v>
      </c>
      <c r="E68" s="57">
        <f t="shared" si="0"/>
        <v>2.8378378378378377</v>
      </c>
    </row>
    <row r="69" spans="1:5" ht="51">
      <c r="A69" s="42" t="s">
        <v>119</v>
      </c>
      <c r="B69" s="56" t="s">
        <v>120</v>
      </c>
      <c r="C69" s="57">
        <v>510</v>
      </c>
      <c r="D69" s="57">
        <v>66.3</v>
      </c>
      <c r="E69" s="57">
        <f t="shared" si="0"/>
        <v>13</v>
      </c>
    </row>
    <row r="70" spans="1:5" ht="38.25">
      <c r="A70" s="42" t="s">
        <v>121</v>
      </c>
      <c r="B70" s="42" t="s">
        <v>122</v>
      </c>
      <c r="C70" s="57">
        <v>204</v>
      </c>
      <c r="D70" s="57">
        <v>4.4000000000000004</v>
      </c>
      <c r="E70" s="57">
        <f t="shared" si="0"/>
        <v>2.1568627450980395</v>
      </c>
    </row>
    <row r="71" spans="1:5" ht="51">
      <c r="A71" s="42" t="s">
        <v>123</v>
      </c>
      <c r="B71" s="56" t="s">
        <v>124</v>
      </c>
      <c r="C71" s="57">
        <v>78</v>
      </c>
      <c r="D71" s="57">
        <v>35.799999999999997</v>
      </c>
      <c r="E71" s="57">
        <f t="shared" si="0"/>
        <v>45.897435897435891</v>
      </c>
    </row>
    <row r="72" spans="1:5" ht="38.25">
      <c r="A72" s="42" t="s">
        <v>125</v>
      </c>
      <c r="B72" s="56" t="s">
        <v>126</v>
      </c>
      <c r="C72" s="57"/>
      <c r="D72" s="57">
        <v>0.8</v>
      </c>
      <c r="E72" s="57"/>
    </row>
    <row r="73" spans="1:5" ht="63.75">
      <c r="A73" s="42" t="s">
        <v>251</v>
      </c>
      <c r="B73" s="56" t="s">
        <v>252</v>
      </c>
      <c r="C73" s="57"/>
      <c r="D73" s="57">
        <v>3</v>
      </c>
      <c r="E73" s="57"/>
    </row>
    <row r="74" spans="1:5" ht="38.25">
      <c r="A74" s="42" t="s">
        <v>127</v>
      </c>
      <c r="B74" s="56" t="s">
        <v>128</v>
      </c>
      <c r="C74" s="57">
        <f>SUM(C76:C83)</f>
        <v>1931</v>
      </c>
      <c r="D74" s="57">
        <f>SUM(D76:D83)</f>
        <v>407.7</v>
      </c>
      <c r="E74" s="57">
        <f t="shared" ref="E74:E127" si="3">SUM(D74*100/C74)</f>
        <v>21.113412739513205</v>
      </c>
    </row>
    <row r="75" spans="1:5">
      <c r="A75" s="42"/>
      <c r="B75" s="56" t="s">
        <v>129</v>
      </c>
      <c r="C75" s="57"/>
      <c r="D75" s="57"/>
      <c r="E75" s="57"/>
    </row>
    <row r="76" spans="1:5">
      <c r="A76" s="42" t="s">
        <v>130</v>
      </c>
      <c r="B76" s="56"/>
      <c r="C76" s="57"/>
      <c r="D76" s="57"/>
      <c r="E76" s="57"/>
    </row>
    <row r="77" spans="1:5">
      <c r="A77" s="42" t="s">
        <v>131</v>
      </c>
      <c r="B77" s="56"/>
      <c r="C77" s="57">
        <v>38</v>
      </c>
      <c r="D77" s="57">
        <v>4.0999999999999996</v>
      </c>
      <c r="E77" s="57">
        <f t="shared" si="3"/>
        <v>10.789473684210526</v>
      </c>
    </row>
    <row r="78" spans="1:5">
      <c r="A78" s="42" t="s">
        <v>136</v>
      </c>
      <c r="B78" s="56"/>
      <c r="C78" s="57">
        <v>55</v>
      </c>
      <c r="D78" s="57">
        <v>23.8</v>
      </c>
      <c r="E78" s="57">
        <f t="shared" ref="E78" si="4">SUM(D78*100/C78)</f>
        <v>43.272727272727273</v>
      </c>
    </row>
    <row r="79" spans="1:5">
      <c r="A79" s="42" t="s">
        <v>132</v>
      </c>
      <c r="B79" s="56"/>
      <c r="C79" s="57">
        <v>21</v>
      </c>
      <c r="D79" s="57">
        <v>0</v>
      </c>
      <c r="E79" s="57">
        <f t="shared" si="3"/>
        <v>0</v>
      </c>
    </row>
    <row r="80" spans="1:5">
      <c r="A80" s="42" t="s">
        <v>133</v>
      </c>
      <c r="B80" s="56"/>
      <c r="C80" s="57">
        <v>30</v>
      </c>
      <c r="D80" s="57">
        <v>1.5</v>
      </c>
      <c r="E80" s="57">
        <f t="shared" si="3"/>
        <v>5</v>
      </c>
    </row>
    <row r="81" spans="1:5">
      <c r="A81" s="42" t="s">
        <v>243</v>
      </c>
      <c r="B81" s="56"/>
      <c r="C81" s="57"/>
      <c r="D81" s="57">
        <v>0.6</v>
      </c>
      <c r="E81" s="57"/>
    </row>
    <row r="82" spans="1:5">
      <c r="A82" s="42" t="s">
        <v>134</v>
      </c>
      <c r="B82" s="56"/>
      <c r="C82" s="57">
        <v>1232</v>
      </c>
      <c r="D82" s="57">
        <v>289.89999999999998</v>
      </c>
      <c r="E82" s="57">
        <f t="shared" si="3"/>
        <v>23.530844155844154</v>
      </c>
    </row>
    <row r="83" spans="1:5">
      <c r="A83" s="42" t="s">
        <v>135</v>
      </c>
      <c r="B83" s="56"/>
      <c r="C83" s="57">
        <v>555</v>
      </c>
      <c r="D83" s="57">
        <v>87.8</v>
      </c>
      <c r="E83" s="57">
        <f t="shared" si="3"/>
        <v>15.81981981981982</v>
      </c>
    </row>
    <row r="84" spans="1:5">
      <c r="A84" s="58" t="s">
        <v>137</v>
      </c>
      <c r="B84" s="58" t="s">
        <v>138</v>
      </c>
      <c r="C84" s="55">
        <f>SUM(C85)</f>
        <v>0</v>
      </c>
      <c r="D84" s="55">
        <f>SUM(D85)</f>
        <v>308.7</v>
      </c>
      <c r="E84" s="57"/>
    </row>
    <row r="85" spans="1:5">
      <c r="A85" s="56" t="s">
        <v>139</v>
      </c>
      <c r="B85" s="56" t="s">
        <v>140</v>
      </c>
      <c r="C85" s="57">
        <f>SUM(C86:C90)</f>
        <v>0</v>
      </c>
      <c r="D85" s="57">
        <f>SUM(D86:D90)</f>
        <v>308.7</v>
      </c>
      <c r="E85" s="57"/>
    </row>
    <row r="86" spans="1:5">
      <c r="A86" s="56" t="s">
        <v>141</v>
      </c>
      <c r="B86" s="56" t="s">
        <v>140</v>
      </c>
      <c r="C86" s="57"/>
      <c r="D86" s="57">
        <v>4.8</v>
      </c>
      <c r="E86" s="57"/>
    </row>
    <row r="87" spans="1:5">
      <c r="A87" s="56" t="s">
        <v>142</v>
      </c>
      <c r="B87" s="56" t="s">
        <v>140</v>
      </c>
      <c r="C87" s="57"/>
      <c r="D87" s="57">
        <v>302.2</v>
      </c>
      <c r="E87" s="57"/>
    </row>
    <row r="88" spans="1:5">
      <c r="A88" s="56" t="s">
        <v>143</v>
      </c>
      <c r="B88" s="56" t="s">
        <v>140</v>
      </c>
      <c r="C88" s="57"/>
      <c r="D88" s="57">
        <v>1.7</v>
      </c>
      <c r="E88" s="57"/>
    </row>
    <row r="89" spans="1:5">
      <c r="A89" s="56" t="s">
        <v>144</v>
      </c>
      <c r="B89" s="56" t="s">
        <v>140</v>
      </c>
      <c r="C89" s="57"/>
      <c r="D89" s="57"/>
      <c r="E89" s="57"/>
    </row>
    <row r="90" spans="1:5">
      <c r="A90" s="56" t="s">
        <v>145</v>
      </c>
      <c r="B90" s="56" t="s">
        <v>140</v>
      </c>
      <c r="C90" s="57"/>
      <c r="D90" s="57"/>
      <c r="E90" s="57"/>
    </row>
    <row r="91" spans="1:5" ht="25.5">
      <c r="A91" s="61" t="s">
        <v>146</v>
      </c>
      <c r="B91" s="61" t="s">
        <v>147</v>
      </c>
      <c r="C91" s="62"/>
      <c r="D91" s="62"/>
      <c r="E91" s="57"/>
    </row>
    <row r="92" spans="1:5">
      <c r="A92" s="63" t="s">
        <v>148</v>
      </c>
      <c r="B92" s="64" t="s">
        <v>149</v>
      </c>
      <c r="C92" s="65">
        <f>SUM(C93+C139+C142+C144)</f>
        <v>554442.19999999995</v>
      </c>
      <c r="D92" s="65">
        <f>SUM(D93+D139+D142+D144)</f>
        <v>112834.04623000001</v>
      </c>
      <c r="E92" s="55">
        <f t="shared" si="3"/>
        <v>20.350912363813581</v>
      </c>
    </row>
    <row r="93" spans="1:5" ht="25.5">
      <c r="A93" s="42" t="s">
        <v>150</v>
      </c>
      <c r="B93" s="53" t="s">
        <v>151</v>
      </c>
      <c r="C93" s="66">
        <f>SUM(C94+C96+C122+C132)</f>
        <v>552442.19999999995</v>
      </c>
      <c r="D93" s="66">
        <f>SUM(D94+D96+D122+D132)</f>
        <v>113634.76623000001</v>
      </c>
      <c r="E93" s="55">
        <f t="shared" si="3"/>
        <v>20.569530392500795</v>
      </c>
    </row>
    <row r="94" spans="1:5">
      <c r="A94" s="67" t="s">
        <v>152</v>
      </c>
      <c r="B94" s="53" t="s">
        <v>153</v>
      </c>
      <c r="C94" s="68">
        <f>SUM(C95)</f>
        <v>13591</v>
      </c>
      <c r="D94" s="68">
        <f>SUM(D95)</f>
        <v>3399</v>
      </c>
      <c r="E94" s="55">
        <f t="shared" si="3"/>
        <v>25.009197262894563</v>
      </c>
    </row>
    <row r="95" spans="1:5" ht="25.5">
      <c r="A95" s="46" t="s">
        <v>154</v>
      </c>
      <c r="B95" s="42" t="s">
        <v>155</v>
      </c>
      <c r="C95" s="59">
        <v>13591</v>
      </c>
      <c r="D95" s="57">
        <v>3399</v>
      </c>
      <c r="E95" s="57">
        <f t="shared" si="3"/>
        <v>25.009197262894563</v>
      </c>
    </row>
    <row r="96" spans="1:5">
      <c r="A96" s="67" t="s">
        <v>156</v>
      </c>
      <c r="B96" s="53" t="s">
        <v>157</v>
      </c>
      <c r="C96" s="69">
        <f>SUM(C97+C98+C99+C102+C105)</f>
        <v>227023.39999999997</v>
      </c>
      <c r="D96" s="69">
        <f>SUM(D97+D98+D99+D102+D105)</f>
        <v>20328.900000000001</v>
      </c>
      <c r="E96" s="55">
        <f t="shared" si="3"/>
        <v>8.9545394879999183</v>
      </c>
    </row>
    <row r="97" spans="1:5" ht="45.75" customHeight="1">
      <c r="A97" s="46" t="s">
        <v>158</v>
      </c>
      <c r="B97" s="42" t="s">
        <v>223</v>
      </c>
      <c r="C97" s="59">
        <v>725</v>
      </c>
      <c r="D97" s="57"/>
      <c r="E97" s="57">
        <f t="shared" si="3"/>
        <v>0</v>
      </c>
    </row>
    <row r="98" spans="1:5" ht="38.25">
      <c r="A98" s="46" t="s">
        <v>160</v>
      </c>
      <c r="B98" s="42" t="s">
        <v>161</v>
      </c>
      <c r="C98" s="59">
        <v>1944</v>
      </c>
      <c r="D98" s="57"/>
      <c r="E98" s="57">
        <f t="shared" si="3"/>
        <v>0</v>
      </c>
    </row>
    <row r="99" spans="1:5" ht="51">
      <c r="A99" s="70" t="s">
        <v>162</v>
      </c>
      <c r="B99" s="71" t="s">
        <v>225</v>
      </c>
      <c r="C99" s="72">
        <f>SUM(C100:C101)</f>
        <v>88136.299999999988</v>
      </c>
      <c r="D99" s="72">
        <f>SUM(D100:D101)</f>
        <v>0</v>
      </c>
      <c r="E99" s="73">
        <f t="shared" si="3"/>
        <v>0</v>
      </c>
    </row>
    <row r="100" spans="1:5" ht="25.5">
      <c r="A100" s="46" t="s">
        <v>162</v>
      </c>
      <c r="B100" s="42" t="s">
        <v>226</v>
      </c>
      <c r="C100" s="59">
        <v>15351.4</v>
      </c>
      <c r="D100" s="57"/>
      <c r="E100" s="57">
        <f t="shared" si="3"/>
        <v>0</v>
      </c>
    </row>
    <row r="101" spans="1:5" ht="25.5">
      <c r="A101" s="46" t="s">
        <v>162</v>
      </c>
      <c r="B101" s="42" t="s">
        <v>227</v>
      </c>
      <c r="C101" s="59">
        <v>72784.899999999994</v>
      </c>
      <c r="D101" s="74"/>
      <c r="E101" s="57">
        <f t="shared" si="3"/>
        <v>0</v>
      </c>
    </row>
    <row r="102" spans="1:5" ht="51">
      <c r="A102" s="70" t="s">
        <v>164</v>
      </c>
      <c r="B102" s="71" t="s">
        <v>228</v>
      </c>
      <c r="C102" s="72">
        <f>SUM(C103:C104)</f>
        <v>1890.3</v>
      </c>
      <c r="D102" s="72">
        <f>SUM(D103:D104)</f>
        <v>0</v>
      </c>
      <c r="E102" s="73">
        <f t="shared" si="3"/>
        <v>0</v>
      </c>
    </row>
    <row r="103" spans="1:5" ht="38.25">
      <c r="A103" s="46" t="s">
        <v>164</v>
      </c>
      <c r="B103" s="42" t="s">
        <v>165</v>
      </c>
      <c r="C103" s="59">
        <v>1089.0999999999999</v>
      </c>
      <c r="D103" s="57"/>
      <c r="E103" s="57">
        <f t="shared" si="3"/>
        <v>0</v>
      </c>
    </row>
    <row r="104" spans="1:5" ht="51">
      <c r="A104" s="46" t="s">
        <v>164</v>
      </c>
      <c r="B104" s="42" t="s">
        <v>166</v>
      </c>
      <c r="C104" s="59">
        <v>801.2</v>
      </c>
      <c r="D104" s="57"/>
      <c r="E104" s="57">
        <f t="shared" si="3"/>
        <v>0</v>
      </c>
    </row>
    <row r="105" spans="1:5">
      <c r="A105" s="46" t="s">
        <v>167</v>
      </c>
      <c r="B105" s="42" t="s">
        <v>256</v>
      </c>
      <c r="C105" s="57">
        <f>SUM(C106+C115+C120+C121)</f>
        <v>134327.79999999999</v>
      </c>
      <c r="D105" s="57">
        <f>SUM(D106+D115+D121)</f>
        <v>20328.900000000001</v>
      </c>
      <c r="E105" s="57">
        <f t="shared" si="3"/>
        <v>15.133799556011491</v>
      </c>
    </row>
    <row r="106" spans="1:5">
      <c r="A106" s="70" t="s">
        <v>168</v>
      </c>
      <c r="B106" s="71"/>
      <c r="C106" s="73">
        <f>SUM(C107:C114)</f>
        <v>37156.800000000003</v>
      </c>
      <c r="D106" s="73">
        <f>SUM(D107:D114)</f>
        <v>169.9</v>
      </c>
      <c r="E106" s="73">
        <f t="shared" si="3"/>
        <v>0.45725143177022776</v>
      </c>
    </row>
    <row r="107" spans="1:5" ht="25.5">
      <c r="A107" s="46" t="s">
        <v>168</v>
      </c>
      <c r="B107" s="42" t="s">
        <v>169</v>
      </c>
      <c r="C107" s="59">
        <v>62.7</v>
      </c>
      <c r="D107" s="57"/>
      <c r="E107" s="57">
        <f t="shared" si="3"/>
        <v>0</v>
      </c>
    </row>
    <row r="108" spans="1:5" ht="51">
      <c r="A108" s="46" t="s">
        <v>168</v>
      </c>
      <c r="B108" s="42" t="s">
        <v>170</v>
      </c>
      <c r="C108" s="59">
        <v>5394.4</v>
      </c>
      <c r="D108" s="74"/>
      <c r="E108" s="57">
        <f t="shared" si="3"/>
        <v>0</v>
      </c>
    </row>
    <row r="109" spans="1:5" ht="25.5">
      <c r="A109" s="46" t="s">
        <v>168</v>
      </c>
      <c r="B109" s="42" t="s">
        <v>171</v>
      </c>
      <c r="C109" s="59">
        <v>69.400000000000006</v>
      </c>
      <c r="D109" s="57"/>
      <c r="E109" s="57">
        <f t="shared" si="3"/>
        <v>0</v>
      </c>
    </row>
    <row r="110" spans="1:5" ht="51">
      <c r="A110" s="46" t="s">
        <v>168</v>
      </c>
      <c r="B110" s="42" t="s">
        <v>172</v>
      </c>
      <c r="C110" s="59">
        <v>6500</v>
      </c>
      <c r="D110" s="57"/>
      <c r="E110" s="57">
        <f t="shared" si="3"/>
        <v>0</v>
      </c>
    </row>
    <row r="111" spans="1:5" ht="76.5">
      <c r="A111" s="46" t="s">
        <v>168</v>
      </c>
      <c r="B111" s="42" t="s">
        <v>173</v>
      </c>
      <c r="C111" s="59">
        <v>169.9</v>
      </c>
      <c r="D111" s="57">
        <v>169.9</v>
      </c>
      <c r="E111" s="57">
        <f t="shared" si="3"/>
        <v>100</v>
      </c>
    </row>
    <row r="112" spans="1:5" ht="51">
      <c r="A112" s="46" t="s">
        <v>168</v>
      </c>
      <c r="B112" s="42" t="s">
        <v>174</v>
      </c>
      <c r="C112" s="59">
        <f>6716.5+236.3</f>
        <v>6952.8</v>
      </c>
      <c r="D112" s="57"/>
      <c r="E112" s="57">
        <f t="shared" si="3"/>
        <v>0</v>
      </c>
    </row>
    <row r="113" spans="1:5" ht="38.25">
      <c r="A113" s="46" t="s">
        <v>168</v>
      </c>
      <c r="B113" s="42" t="s">
        <v>175</v>
      </c>
      <c r="C113" s="59">
        <v>2307.6</v>
      </c>
      <c r="D113" s="57"/>
      <c r="E113" s="57">
        <f t="shared" si="3"/>
        <v>0</v>
      </c>
    </row>
    <row r="114" spans="1:5" ht="38.25">
      <c r="A114" s="46" t="s">
        <v>168</v>
      </c>
      <c r="B114" s="42" t="s">
        <v>176</v>
      </c>
      <c r="C114" s="59">
        <v>15700</v>
      </c>
      <c r="D114" s="57"/>
      <c r="E114" s="57">
        <f t="shared" si="3"/>
        <v>0</v>
      </c>
    </row>
    <row r="115" spans="1:5">
      <c r="A115" s="70" t="s">
        <v>177</v>
      </c>
      <c r="B115" s="71"/>
      <c r="C115" s="72">
        <f>SUM(C116:C119)</f>
        <v>40580</v>
      </c>
      <c r="D115" s="72">
        <f>SUM(D116:D119)</f>
        <v>7136</v>
      </c>
      <c r="E115" s="73">
        <f t="shared" si="3"/>
        <v>17.585017249876788</v>
      </c>
    </row>
    <row r="116" spans="1:5" ht="76.5">
      <c r="A116" s="46" t="s">
        <v>177</v>
      </c>
      <c r="B116" s="42" t="s">
        <v>178</v>
      </c>
      <c r="C116" s="59">
        <v>1742</v>
      </c>
      <c r="D116" s="57"/>
      <c r="E116" s="57">
        <f t="shared" si="3"/>
        <v>0</v>
      </c>
    </row>
    <row r="117" spans="1:5" ht="38.25">
      <c r="A117" s="46" t="s">
        <v>177</v>
      </c>
      <c r="B117" s="42" t="s">
        <v>179</v>
      </c>
      <c r="C117" s="59">
        <v>28545</v>
      </c>
      <c r="D117" s="57">
        <v>7136</v>
      </c>
      <c r="E117" s="57">
        <f t="shared" si="3"/>
        <v>24.999124189875634</v>
      </c>
    </row>
    <row r="118" spans="1:5" ht="25.5">
      <c r="A118" s="46" t="s">
        <v>177</v>
      </c>
      <c r="B118" s="42" t="s">
        <v>180</v>
      </c>
      <c r="C118" s="59">
        <v>8893</v>
      </c>
      <c r="D118" s="57"/>
      <c r="E118" s="57">
        <f t="shared" si="3"/>
        <v>0</v>
      </c>
    </row>
    <row r="119" spans="1:5" ht="63.75">
      <c r="A119" s="46" t="s">
        <v>177</v>
      </c>
      <c r="B119" s="42" t="s">
        <v>181</v>
      </c>
      <c r="C119" s="59">
        <v>1400</v>
      </c>
      <c r="D119" s="57"/>
      <c r="E119" s="57">
        <f t="shared" si="3"/>
        <v>0</v>
      </c>
    </row>
    <row r="120" spans="1:5" ht="89.25">
      <c r="A120" s="46" t="s">
        <v>249</v>
      </c>
      <c r="B120" s="42" t="s">
        <v>250</v>
      </c>
      <c r="C120" s="59">
        <v>4500</v>
      </c>
      <c r="D120" s="57"/>
      <c r="E120" s="57">
        <f t="shared" si="3"/>
        <v>0</v>
      </c>
    </row>
    <row r="121" spans="1:5" ht="51">
      <c r="A121" s="70" t="s">
        <v>182</v>
      </c>
      <c r="B121" s="71" t="s">
        <v>183</v>
      </c>
      <c r="C121" s="72">
        <v>52091</v>
      </c>
      <c r="D121" s="73">
        <f>8682+4341</f>
        <v>13023</v>
      </c>
      <c r="E121" s="73">
        <f t="shared" si="3"/>
        <v>25.000479929354398</v>
      </c>
    </row>
    <row r="122" spans="1:5">
      <c r="A122" s="67" t="s">
        <v>184</v>
      </c>
      <c r="B122" s="53" t="s">
        <v>185</v>
      </c>
      <c r="C122" s="55">
        <f>SUM(C123+C124+C125+C126+C131)</f>
        <v>310164.8</v>
      </c>
      <c r="D122" s="55">
        <f>SUM(D123+D125+D126+D131)</f>
        <v>89811.86623</v>
      </c>
      <c r="E122" s="55">
        <f t="shared" si="3"/>
        <v>28.956176274677205</v>
      </c>
    </row>
    <row r="123" spans="1:5" ht="38.25">
      <c r="A123" s="46" t="s">
        <v>186</v>
      </c>
      <c r="B123" s="42" t="s">
        <v>229</v>
      </c>
      <c r="C123" s="59">
        <v>15298.6</v>
      </c>
      <c r="D123" s="57">
        <v>5763.3507200000004</v>
      </c>
      <c r="E123" s="57">
        <f t="shared" si="3"/>
        <v>37.67240610251919</v>
      </c>
    </row>
    <row r="124" spans="1:5" ht="38.25">
      <c r="A124" s="46" t="s">
        <v>247</v>
      </c>
      <c r="B124" s="42" t="s">
        <v>248</v>
      </c>
      <c r="C124" s="59">
        <v>3632</v>
      </c>
      <c r="D124" s="57"/>
      <c r="E124" s="57"/>
    </row>
    <row r="125" spans="1:5" ht="38.25">
      <c r="A125" s="46" t="s">
        <v>188</v>
      </c>
      <c r="B125" s="42" t="s">
        <v>230</v>
      </c>
      <c r="C125" s="59">
        <v>18036</v>
      </c>
      <c r="D125" s="74">
        <v>4682.6790700000001</v>
      </c>
      <c r="E125" s="57">
        <f t="shared" si="3"/>
        <v>25.962957806609005</v>
      </c>
    </row>
    <row r="126" spans="1:5" ht="38.25">
      <c r="A126" s="46" t="s">
        <v>190</v>
      </c>
      <c r="B126" s="42" t="s">
        <v>191</v>
      </c>
      <c r="C126" s="72">
        <f>SUM(C127:C130)</f>
        <v>59658.2</v>
      </c>
      <c r="D126" s="72">
        <f>SUM(D127:D130)</f>
        <v>22102.836439999999</v>
      </c>
      <c r="E126" s="57">
        <f t="shared" si="3"/>
        <v>37.049117204340725</v>
      </c>
    </row>
    <row r="127" spans="1:5" ht="63.75">
      <c r="A127" s="46" t="s">
        <v>190</v>
      </c>
      <c r="B127" s="42" t="s">
        <v>192</v>
      </c>
      <c r="C127" s="59">
        <v>212</v>
      </c>
      <c r="D127" s="57"/>
      <c r="E127" s="57">
        <f t="shared" si="3"/>
        <v>0</v>
      </c>
    </row>
    <row r="128" spans="1:5" ht="76.5">
      <c r="A128" s="46" t="s">
        <v>190</v>
      </c>
      <c r="B128" s="42" t="s">
        <v>193</v>
      </c>
      <c r="C128" s="59">
        <v>59362.7</v>
      </c>
      <c r="D128" s="74">
        <v>22019.336439999999</v>
      </c>
      <c r="E128" s="57">
        <f t="shared" ref="E128:E134" si="5">SUM(D128*100/C128)</f>
        <v>37.092882298143444</v>
      </c>
    </row>
    <row r="129" spans="1:5" ht="63.75">
      <c r="A129" s="46" t="s">
        <v>190</v>
      </c>
      <c r="B129" s="42" t="s">
        <v>194</v>
      </c>
      <c r="C129" s="59">
        <v>0.1</v>
      </c>
      <c r="D129" s="57">
        <v>0.1</v>
      </c>
      <c r="E129" s="57">
        <f t="shared" si="5"/>
        <v>100</v>
      </c>
    </row>
    <row r="130" spans="1:5" ht="38.25">
      <c r="A130" s="46" t="s">
        <v>190</v>
      </c>
      <c r="B130" s="42" t="s">
        <v>195</v>
      </c>
      <c r="C130" s="59">
        <v>83.4</v>
      </c>
      <c r="D130" s="57">
        <v>83.4</v>
      </c>
      <c r="E130" s="57">
        <f t="shared" si="5"/>
        <v>100</v>
      </c>
    </row>
    <row r="131" spans="1:5" ht="182.25" customHeight="1">
      <c r="A131" s="46" t="s">
        <v>196</v>
      </c>
      <c r="B131" s="42" t="s">
        <v>197</v>
      </c>
      <c r="C131" s="59">
        <v>213540</v>
      </c>
      <c r="D131" s="57">
        <v>57263</v>
      </c>
      <c r="E131" s="57">
        <f t="shared" si="5"/>
        <v>26.816053198463987</v>
      </c>
    </row>
    <row r="132" spans="1:5">
      <c r="A132" s="67" t="s">
        <v>198</v>
      </c>
      <c r="B132" s="53" t="s">
        <v>199</v>
      </c>
      <c r="C132" s="66">
        <f>SUM(C133:C134)</f>
        <v>1663</v>
      </c>
      <c r="D132" s="66">
        <f>SUM(D134:D134)</f>
        <v>95</v>
      </c>
      <c r="E132" s="55">
        <f t="shared" si="5"/>
        <v>5.7125676488274202</v>
      </c>
    </row>
    <row r="133" spans="1:5" ht="51">
      <c r="A133" s="46" t="s">
        <v>246</v>
      </c>
      <c r="B133" s="42" t="s">
        <v>245</v>
      </c>
      <c r="C133" s="59">
        <v>109</v>
      </c>
      <c r="D133" s="66"/>
      <c r="E133" s="55"/>
    </row>
    <row r="134" spans="1:5" ht="25.5">
      <c r="A134" s="70" t="s">
        <v>231</v>
      </c>
      <c r="B134" s="76" t="s">
        <v>232</v>
      </c>
      <c r="C134" s="72">
        <f>SUM(C135:C138)</f>
        <v>1554</v>
      </c>
      <c r="D134" s="72">
        <f>SUM(D135:D138)</f>
        <v>95</v>
      </c>
      <c r="E134" s="57">
        <f t="shared" si="5"/>
        <v>6.1132561132561136</v>
      </c>
    </row>
    <row r="135" spans="1:5" ht="76.5">
      <c r="A135" s="46" t="s">
        <v>233</v>
      </c>
      <c r="B135" s="56" t="s">
        <v>234</v>
      </c>
      <c r="C135" s="75">
        <v>0</v>
      </c>
      <c r="D135" s="75"/>
      <c r="E135" s="57"/>
    </row>
    <row r="136" spans="1:5" ht="76.5">
      <c r="A136" s="46" t="s">
        <v>200</v>
      </c>
      <c r="B136" s="42" t="s">
        <v>201</v>
      </c>
      <c r="C136" s="59">
        <v>371</v>
      </c>
      <c r="D136" s="57">
        <v>93</v>
      </c>
      <c r="E136" s="57">
        <f>SUM(D136*100/C136)</f>
        <v>25.067385444743934</v>
      </c>
    </row>
    <row r="137" spans="1:5" ht="102">
      <c r="A137" s="46" t="s">
        <v>200</v>
      </c>
      <c r="B137" s="42" t="s">
        <v>202</v>
      </c>
      <c r="C137" s="59">
        <v>6</v>
      </c>
      <c r="D137" s="57">
        <v>2</v>
      </c>
      <c r="E137" s="57">
        <f>SUM(D137*100/C137)</f>
        <v>33.333333333333336</v>
      </c>
    </row>
    <row r="138" spans="1:5" ht="102">
      <c r="A138" s="46" t="s">
        <v>203</v>
      </c>
      <c r="B138" s="42" t="s">
        <v>204</v>
      </c>
      <c r="C138" s="59">
        <v>1177</v>
      </c>
      <c r="D138" s="57"/>
      <c r="E138" s="57">
        <f>SUM(D138*100/C138)</f>
        <v>0</v>
      </c>
    </row>
    <row r="139" spans="1:5" ht="25.5">
      <c r="A139" s="67" t="s">
        <v>205</v>
      </c>
      <c r="B139" s="53" t="s">
        <v>206</v>
      </c>
      <c r="C139" s="66">
        <f>SUM(C140:C141)</f>
        <v>2000</v>
      </c>
      <c r="D139" s="66">
        <f>SUM(D140:D141)</f>
        <v>2000</v>
      </c>
      <c r="E139" s="55">
        <f t="shared" ref="E139:E140" si="6">SUM(D139*100/C139)</f>
        <v>100</v>
      </c>
    </row>
    <row r="140" spans="1:5" ht="25.5">
      <c r="A140" s="46" t="s">
        <v>235</v>
      </c>
      <c r="B140" s="42" t="s">
        <v>206</v>
      </c>
      <c r="C140" s="59">
        <v>2000</v>
      </c>
      <c r="D140" s="59">
        <v>2000</v>
      </c>
      <c r="E140" s="57">
        <f t="shared" si="6"/>
        <v>100</v>
      </c>
    </row>
    <row r="141" spans="1:5" ht="25.5">
      <c r="A141" s="46" t="s">
        <v>236</v>
      </c>
      <c r="B141" s="42" t="s">
        <v>206</v>
      </c>
      <c r="C141" s="59">
        <v>0</v>
      </c>
      <c r="D141" s="57"/>
      <c r="E141" s="57"/>
    </row>
    <row r="142" spans="1:5" ht="25.5">
      <c r="A142" s="67" t="s">
        <v>219</v>
      </c>
      <c r="B142" s="53" t="s">
        <v>209</v>
      </c>
      <c r="C142" s="55">
        <f>SUM(C143)</f>
        <v>0</v>
      </c>
      <c r="D142" s="55">
        <f>SUM(D143)</f>
        <v>0.6</v>
      </c>
      <c r="E142" s="55"/>
    </row>
    <row r="143" spans="1:5" ht="38.25">
      <c r="A143" s="46" t="s">
        <v>220</v>
      </c>
      <c r="B143" s="42" t="s">
        <v>210</v>
      </c>
      <c r="C143" s="59">
        <v>0</v>
      </c>
      <c r="D143" s="57">
        <v>0.6</v>
      </c>
      <c r="E143" s="57"/>
    </row>
    <row r="144" spans="1:5" ht="51">
      <c r="A144" s="67" t="s">
        <v>211</v>
      </c>
      <c r="B144" s="53" t="s">
        <v>212</v>
      </c>
      <c r="C144" s="66">
        <f>SUM(C145:C148)</f>
        <v>0</v>
      </c>
      <c r="D144" s="66">
        <f>SUM(D145:D148)</f>
        <v>-2801.32</v>
      </c>
      <c r="E144" s="55"/>
    </row>
    <row r="145" spans="1:5">
      <c r="A145" s="46" t="s">
        <v>213</v>
      </c>
      <c r="B145" s="42"/>
      <c r="C145" s="77">
        <v>0</v>
      </c>
      <c r="D145" s="57">
        <v>-1097.6600000000001</v>
      </c>
      <c r="E145" s="57"/>
    </row>
    <row r="146" spans="1:5">
      <c r="A146" s="46" t="s">
        <v>214</v>
      </c>
      <c r="B146" s="42"/>
      <c r="C146" s="59" t="s">
        <v>215</v>
      </c>
      <c r="D146" s="57">
        <v>-1703.66</v>
      </c>
      <c r="E146" s="57"/>
    </row>
    <row r="147" spans="1:5">
      <c r="A147" s="46" t="s">
        <v>216</v>
      </c>
      <c r="B147" s="42"/>
      <c r="C147" s="59"/>
      <c r="D147" s="57"/>
      <c r="E147" s="57"/>
    </row>
    <row r="148" spans="1:5">
      <c r="A148" s="46" t="s">
        <v>217</v>
      </c>
      <c r="B148" s="42"/>
      <c r="C148" s="59"/>
      <c r="D148" s="57"/>
      <c r="E148" s="57"/>
    </row>
    <row r="149" spans="1:5">
      <c r="A149" s="67"/>
      <c r="B149" s="53" t="s">
        <v>218</v>
      </c>
      <c r="C149" s="78">
        <f>SUM(C6+C92)</f>
        <v>1070549.2</v>
      </c>
      <c r="D149" s="78">
        <f>SUM(D6+D92)</f>
        <v>225101.44623</v>
      </c>
      <c r="E149" s="55">
        <f>SUM(D149*100/C149)</f>
        <v>21.026725930017978</v>
      </c>
    </row>
  </sheetData>
  <mergeCells count="1">
    <mergeCell ref="B1:D1"/>
  </mergeCells>
  <pageMargins left="0.78740157480314965" right="0" top="0.55118110236220474" bottom="0.55118110236220474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1"/>
  <sheetViews>
    <sheetView topLeftCell="A140" workbookViewId="0">
      <selection activeCell="C163" sqref="C163"/>
    </sheetView>
  </sheetViews>
  <sheetFormatPr defaultRowHeight="15"/>
  <cols>
    <col min="1" max="1" width="27.42578125" customWidth="1"/>
    <col min="2" max="2" width="44.140625" customWidth="1"/>
    <col min="3" max="3" width="14.42578125" customWidth="1"/>
    <col min="4" max="4" width="13.7109375" customWidth="1"/>
    <col min="5" max="5" width="12.140625" customWidth="1"/>
  </cols>
  <sheetData>
    <row r="1" spans="1:5" ht="39" customHeight="1">
      <c r="A1" s="79"/>
      <c r="B1" s="84" t="s">
        <v>257</v>
      </c>
      <c r="C1" s="85"/>
      <c r="D1" s="85"/>
      <c r="E1" s="43"/>
    </row>
    <row r="3" spans="1:5">
      <c r="D3" s="44"/>
      <c r="E3" t="s">
        <v>239</v>
      </c>
    </row>
    <row r="4" spans="1:5" ht="51">
      <c r="A4" s="45" t="s">
        <v>1</v>
      </c>
      <c r="B4" s="46" t="s">
        <v>2</v>
      </c>
      <c r="C4" s="45" t="s">
        <v>3</v>
      </c>
      <c r="D4" s="47" t="s">
        <v>240</v>
      </c>
      <c r="E4" s="48" t="s">
        <v>5</v>
      </c>
    </row>
    <row r="5" spans="1:5">
      <c r="A5" s="49">
        <v>1</v>
      </c>
      <c r="B5" s="49">
        <v>2</v>
      </c>
      <c r="C5" s="50">
        <v>3</v>
      </c>
      <c r="D5" s="51">
        <v>5</v>
      </c>
      <c r="E5" s="52">
        <v>7</v>
      </c>
    </row>
    <row r="6" spans="1:5">
      <c r="A6" s="53" t="s">
        <v>6</v>
      </c>
      <c r="B6" s="54" t="s">
        <v>7</v>
      </c>
      <c r="C6" s="55">
        <f>SUM(C7+C13+C21+C26+C28+C30+C39+C45+C54+C60+C84)</f>
        <v>516107</v>
      </c>
      <c r="D6" s="55">
        <f>SUM(D7+D13+D21+D26+D28+D30+D39+D45+D54+D60+D84)</f>
        <v>161668.80000000005</v>
      </c>
      <c r="E6" s="55">
        <f>SUM(D6*100/C6)</f>
        <v>31.324667171729899</v>
      </c>
    </row>
    <row r="7" spans="1:5">
      <c r="A7" s="53" t="s">
        <v>8</v>
      </c>
      <c r="B7" s="54" t="s">
        <v>9</v>
      </c>
      <c r="C7" s="55">
        <f>SUM(C8)</f>
        <v>429105</v>
      </c>
      <c r="D7" s="55">
        <f>SUM(D8)</f>
        <v>122024.70000000001</v>
      </c>
      <c r="E7" s="55">
        <f t="shared" ref="E7:E71" si="0">SUM(D7*100/C7)</f>
        <v>28.437025902751078</v>
      </c>
    </row>
    <row r="8" spans="1:5">
      <c r="A8" s="53" t="s">
        <v>10</v>
      </c>
      <c r="B8" s="54" t="s">
        <v>11</v>
      </c>
      <c r="C8" s="55">
        <f>SUM(C9:C12)</f>
        <v>429105</v>
      </c>
      <c r="D8" s="55">
        <f>SUM(D9:D12)</f>
        <v>122024.70000000001</v>
      </c>
      <c r="E8" s="55">
        <f t="shared" si="0"/>
        <v>28.437025902751078</v>
      </c>
    </row>
    <row r="9" spans="1:5" ht="76.5">
      <c r="A9" s="42" t="s">
        <v>12</v>
      </c>
      <c r="B9" s="56" t="s">
        <v>13</v>
      </c>
      <c r="C9" s="57">
        <v>423512</v>
      </c>
      <c r="D9" s="57">
        <v>121171.6</v>
      </c>
      <c r="E9" s="57">
        <f t="shared" si="0"/>
        <v>28.611137346757587</v>
      </c>
    </row>
    <row r="10" spans="1:5" ht="114.75">
      <c r="A10" s="42" t="s">
        <v>14</v>
      </c>
      <c r="B10" s="56" t="s">
        <v>15</v>
      </c>
      <c r="C10" s="57">
        <v>931</v>
      </c>
      <c r="D10" s="57">
        <v>249.6</v>
      </c>
      <c r="E10" s="57">
        <f t="shared" si="0"/>
        <v>26.809881847475832</v>
      </c>
    </row>
    <row r="11" spans="1:5" ht="51">
      <c r="A11" s="42" t="s">
        <v>16</v>
      </c>
      <c r="B11" s="56" t="s">
        <v>17</v>
      </c>
      <c r="C11" s="57">
        <v>2862</v>
      </c>
      <c r="D11" s="57">
        <v>249.2</v>
      </c>
      <c r="E11" s="57">
        <f t="shared" si="0"/>
        <v>8.7071977638015365</v>
      </c>
    </row>
    <row r="12" spans="1:5" ht="89.25">
      <c r="A12" s="42" t="s">
        <v>18</v>
      </c>
      <c r="B12" s="56" t="s">
        <v>19</v>
      </c>
      <c r="C12" s="57">
        <v>1800</v>
      </c>
      <c r="D12" s="57">
        <v>354.3</v>
      </c>
      <c r="E12" s="57">
        <f t="shared" si="0"/>
        <v>19.683333333333334</v>
      </c>
    </row>
    <row r="13" spans="1:5">
      <c r="A13" s="53" t="s">
        <v>20</v>
      </c>
      <c r="B13" s="58" t="s">
        <v>21</v>
      </c>
      <c r="C13" s="55">
        <f>SUM(+C14+C17+C20)</f>
        <v>20933</v>
      </c>
      <c r="D13" s="55">
        <f>SUM(+D14+D17+D20)</f>
        <v>9732.4</v>
      </c>
      <c r="E13" s="55">
        <f t="shared" si="0"/>
        <v>46.493097023837962</v>
      </c>
    </row>
    <row r="14" spans="1:5" ht="25.5">
      <c r="A14" s="42" t="s">
        <v>23</v>
      </c>
      <c r="B14" s="56" t="s">
        <v>24</v>
      </c>
      <c r="C14" s="59">
        <f>SUM(C15:C16)</f>
        <v>20765</v>
      </c>
      <c r="D14" s="59">
        <f>SUM(D15:D16)</f>
        <v>9468.7999999999993</v>
      </c>
      <c r="E14" s="57">
        <f t="shared" si="0"/>
        <v>45.599807368167582</v>
      </c>
    </row>
    <row r="15" spans="1:5" ht="25.5">
      <c r="A15" s="42" t="s">
        <v>25</v>
      </c>
      <c r="B15" s="56" t="s">
        <v>24</v>
      </c>
      <c r="C15" s="57">
        <v>20685</v>
      </c>
      <c r="D15" s="57">
        <v>9438.4</v>
      </c>
      <c r="E15" s="57">
        <f t="shared" si="0"/>
        <v>45.62919990331158</v>
      </c>
    </row>
    <row r="16" spans="1:5" ht="38.25">
      <c r="A16" s="42" t="s">
        <v>26</v>
      </c>
      <c r="B16" s="56" t="s">
        <v>27</v>
      </c>
      <c r="C16" s="57">
        <v>80</v>
      </c>
      <c r="D16" s="57">
        <v>30.4</v>
      </c>
      <c r="E16" s="57">
        <f t="shared" si="0"/>
        <v>38</v>
      </c>
    </row>
    <row r="17" spans="1:5">
      <c r="A17" s="42" t="s">
        <v>28</v>
      </c>
      <c r="B17" s="56" t="s">
        <v>29</v>
      </c>
      <c r="C17" s="59">
        <f>SUM(C18:C19)</f>
        <v>7</v>
      </c>
      <c r="D17" s="59">
        <f>SUM(D18:D19)</f>
        <v>3.2</v>
      </c>
      <c r="E17" s="57">
        <f t="shared" si="0"/>
        <v>45.714285714285715</v>
      </c>
    </row>
    <row r="18" spans="1:5">
      <c r="A18" s="42" t="s">
        <v>30</v>
      </c>
      <c r="B18" s="56" t="s">
        <v>29</v>
      </c>
      <c r="C18" s="57">
        <v>7</v>
      </c>
      <c r="D18" s="57">
        <v>3.2</v>
      </c>
      <c r="E18" s="57">
        <f t="shared" si="0"/>
        <v>45.714285714285715</v>
      </c>
    </row>
    <row r="19" spans="1:5" ht="25.5">
      <c r="A19" s="42" t="s">
        <v>31</v>
      </c>
      <c r="B19" s="56" t="s">
        <v>32</v>
      </c>
      <c r="C19" s="57"/>
      <c r="D19" s="57"/>
      <c r="E19" s="57"/>
    </row>
    <row r="20" spans="1:5" ht="38.25">
      <c r="A20" s="42" t="s">
        <v>33</v>
      </c>
      <c r="B20" s="56" t="s">
        <v>22</v>
      </c>
      <c r="C20" s="57">
        <v>161</v>
      </c>
      <c r="D20" s="57">
        <v>260.39999999999998</v>
      </c>
      <c r="E20" s="57">
        <f t="shared" si="0"/>
        <v>161.7391304347826</v>
      </c>
    </row>
    <row r="21" spans="1:5">
      <c r="A21" s="53" t="s">
        <v>34</v>
      </c>
      <c r="B21" s="58" t="s">
        <v>35</v>
      </c>
      <c r="C21" s="55">
        <f>SUM(C22:C23)</f>
        <v>31198</v>
      </c>
      <c r="D21" s="55">
        <f>SUM(D22:D23)</f>
        <v>11459</v>
      </c>
      <c r="E21" s="55">
        <f t="shared" si="0"/>
        <v>36.729918584524647</v>
      </c>
    </row>
    <row r="22" spans="1:5" ht="51">
      <c r="A22" s="42" t="s">
        <v>36</v>
      </c>
      <c r="B22" s="56" t="s">
        <v>37</v>
      </c>
      <c r="C22" s="57">
        <v>7918</v>
      </c>
      <c r="D22" s="57">
        <v>501.2</v>
      </c>
      <c r="E22" s="57">
        <f t="shared" si="0"/>
        <v>6.3298812831523108</v>
      </c>
    </row>
    <row r="23" spans="1:5">
      <c r="A23" s="42" t="s">
        <v>38</v>
      </c>
      <c r="B23" s="56" t="s">
        <v>39</v>
      </c>
      <c r="C23" s="59">
        <f>SUM(C24:C25)</f>
        <v>23280</v>
      </c>
      <c r="D23" s="59">
        <f>SUM(D24:D25)</f>
        <v>10957.8</v>
      </c>
      <c r="E23" s="57">
        <f t="shared" si="0"/>
        <v>47.069587628865982</v>
      </c>
    </row>
    <row r="24" spans="1:5" ht="76.5">
      <c r="A24" s="42" t="s">
        <v>40</v>
      </c>
      <c r="B24" s="56" t="s">
        <v>41</v>
      </c>
      <c r="C24" s="57">
        <v>3780</v>
      </c>
      <c r="D24" s="57">
        <v>699.4</v>
      </c>
      <c r="E24" s="57">
        <f t="shared" si="0"/>
        <v>18.502645502645503</v>
      </c>
    </row>
    <row r="25" spans="1:5" ht="76.5">
      <c r="A25" s="42" t="s">
        <v>42</v>
      </c>
      <c r="B25" s="56" t="s">
        <v>43</v>
      </c>
      <c r="C25" s="57">
        <v>19500</v>
      </c>
      <c r="D25" s="57">
        <v>10258.4</v>
      </c>
      <c r="E25" s="57">
        <f t="shared" si="0"/>
        <v>52.607179487179486</v>
      </c>
    </row>
    <row r="26" spans="1:5">
      <c r="A26" s="53" t="s">
        <v>44</v>
      </c>
      <c r="B26" s="58" t="s">
        <v>45</v>
      </c>
      <c r="C26" s="55">
        <f>SUM(C27)</f>
        <v>3735</v>
      </c>
      <c r="D26" s="55">
        <f>SUM(D27)</f>
        <v>1228.8</v>
      </c>
      <c r="E26" s="55">
        <f t="shared" si="0"/>
        <v>32.899598393574294</v>
      </c>
    </row>
    <row r="27" spans="1:5" ht="51">
      <c r="A27" s="42" t="s">
        <v>46</v>
      </c>
      <c r="B27" s="56" t="s">
        <v>47</v>
      </c>
      <c r="C27" s="57">
        <v>3735</v>
      </c>
      <c r="D27" s="57">
        <v>1228.8</v>
      </c>
      <c r="E27" s="57">
        <f t="shared" si="0"/>
        <v>32.899598393574294</v>
      </c>
    </row>
    <row r="28" spans="1:5" ht="38.25">
      <c r="A28" s="58" t="s">
        <v>48</v>
      </c>
      <c r="B28" s="58" t="s">
        <v>238</v>
      </c>
      <c r="C28" s="55">
        <f>SUM(C29)</f>
        <v>0</v>
      </c>
      <c r="D28" s="55">
        <f>SUM(D29)</f>
        <v>0.1</v>
      </c>
      <c r="E28" s="55"/>
    </row>
    <row r="29" spans="1:5" ht="38.25">
      <c r="A29" s="56" t="s">
        <v>50</v>
      </c>
      <c r="B29" s="56" t="s">
        <v>51</v>
      </c>
      <c r="C29" s="57">
        <v>0</v>
      </c>
      <c r="D29" s="57">
        <v>0.1</v>
      </c>
      <c r="E29" s="57"/>
    </row>
    <row r="30" spans="1:5" ht="38.25">
      <c r="A30" s="53" t="s">
        <v>52</v>
      </c>
      <c r="B30" s="54" t="s">
        <v>53</v>
      </c>
      <c r="C30" s="55">
        <f>SUM(C31:C38)</f>
        <v>18052</v>
      </c>
      <c r="D30" s="55">
        <f>SUM(D31:D38)</f>
        <v>6964.1</v>
      </c>
      <c r="E30" s="55">
        <f t="shared" si="0"/>
        <v>38.577996897850653</v>
      </c>
    </row>
    <row r="31" spans="1:5" ht="76.5">
      <c r="A31" s="42" t="s">
        <v>54</v>
      </c>
      <c r="B31" s="56" t="s">
        <v>55</v>
      </c>
      <c r="C31" s="57">
        <v>10782</v>
      </c>
      <c r="D31" s="57">
        <v>5421.3</v>
      </c>
      <c r="E31" s="57">
        <f t="shared" si="0"/>
        <v>50.281023928770175</v>
      </c>
    </row>
    <row r="32" spans="1:5" ht="102">
      <c r="A32" s="42" t="s">
        <v>253</v>
      </c>
      <c r="B32" s="56" t="s">
        <v>57</v>
      </c>
      <c r="C32" s="57">
        <v>6900</v>
      </c>
      <c r="D32" s="57">
        <v>737.7</v>
      </c>
      <c r="E32" s="57">
        <f t="shared" ref="E32" si="1">SUM(D32*100/C32)</f>
        <v>10.691304347826087</v>
      </c>
    </row>
    <row r="33" spans="1:5" ht="38.25">
      <c r="A33" s="42" t="s">
        <v>254</v>
      </c>
      <c r="B33" s="56" t="s">
        <v>59</v>
      </c>
      <c r="C33" s="57">
        <v>15</v>
      </c>
      <c r="D33" s="57">
        <v>1.5</v>
      </c>
      <c r="E33" s="57">
        <f t="shared" ref="E33:E34" si="2">SUM(D33*100/C33)</f>
        <v>10</v>
      </c>
    </row>
    <row r="34" spans="1:5" ht="76.5">
      <c r="A34" s="42" t="s">
        <v>242</v>
      </c>
      <c r="B34" s="56" t="s">
        <v>63</v>
      </c>
      <c r="C34" s="57">
        <v>350</v>
      </c>
      <c r="D34" s="57">
        <v>85.9</v>
      </c>
      <c r="E34" s="57">
        <f t="shared" si="2"/>
        <v>24.542857142857144</v>
      </c>
    </row>
    <row r="35" spans="1:5" ht="102">
      <c r="A35" s="42" t="s">
        <v>56</v>
      </c>
      <c r="B35" s="56" t="s">
        <v>57</v>
      </c>
      <c r="C35" s="57"/>
      <c r="D35" s="57">
        <v>658.6</v>
      </c>
      <c r="E35" s="57"/>
    </row>
    <row r="36" spans="1:5" ht="38.25">
      <c r="A36" s="42" t="s">
        <v>58</v>
      </c>
      <c r="B36" s="56" t="s">
        <v>59</v>
      </c>
      <c r="C36" s="57"/>
      <c r="D36" s="57"/>
      <c r="E36" s="57"/>
    </row>
    <row r="37" spans="1:5" ht="51">
      <c r="A37" s="42" t="s">
        <v>60</v>
      </c>
      <c r="B37" s="56" t="s">
        <v>61</v>
      </c>
      <c r="C37" s="57">
        <v>5</v>
      </c>
      <c r="D37" s="57">
        <v>2.6</v>
      </c>
      <c r="E37" s="57">
        <f t="shared" si="0"/>
        <v>52</v>
      </c>
    </row>
    <row r="38" spans="1:5" ht="76.5">
      <c r="A38" s="42" t="s">
        <v>62</v>
      </c>
      <c r="B38" s="56" t="s">
        <v>63</v>
      </c>
      <c r="C38" s="57"/>
      <c r="D38" s="57">
        <v>56.5</v>
      </c>
      <c r="E38" s="57"/>
    </row>
    <row r="39" spans="1:5" ht="25.5">
      <c r="A39" s="53" t="s">
        <v>64</v>
      </c>
      <c r="B39" s="54" t="s">
        <v>65</v>
      </c>
      <c r="C39" s="55">
        <f>SUM(C40)</f>
        <v>1457</v>
      </c>
      <c r="D39" s="55">
        <f>SUM(D40)</f>
        <v>912.5</v>
      </c>
      <c r="E39" s="55">
        <f t="shared" si="0"/>
        <v>62.628689087165405</v>
      </c>
    </row>
    <row r="40" spans="1:5" ht="25.5">
      <c r="A40" s="42" t="s">
        <v>66</v>
      </c>
      <c r="B40" s="56" t="s">
        <v>67</v>
      </c>
      <c r="C40" s="57">
        <f>SUM(C41:C44)</f>
        <v>1457</v>
      </c>
      <c r="D40" s="57">
        <f>SUM(D41:D44)</f>
        <v>912.5</v>
      </c>
      <c r="E40" s="57">
        <f t="shared" si="0"/>
        <v>62.628689087165405</v>
      </c>
    </row>
    <row r="41" spans="1:5" ht="25.5">
      <c r="A41" s="42" t="s">
        <v>68</v>
      </c>
      <c r="B41" s="56" t="s">
        <v>69</v>
      </c>
      <c r="C41" s="60">
        <v>737</v>
      </c>
      <c r="D41" s="60">
        <v>691.6</v>
      </c>
      <c r="E41" s="57">
        <f t="shared" si="0"/>
        <v>93.839891451831747</v>
      </c>
    </row>
    <row r="42" spans="1:5" ht="25.5">
      <c r="A42" s="42" t="s">
        <v>70</v>
      </c>
      <c r="B42" s="56" t="s">
        <v>71</v>
      </c>
      <c r="C42" s="60">
        <v>53</v>
      </c>
      <c r="D42" s="60">
        <v>17.3</v>
      </c>
      <c r="E42" s="57">
        <f t="shared" si="0"/>
        <v>32.641509433962263</v>
      </c>
    </row>
    <row r="43" spans="1:5" ht="25.5">
      <c r="A43" s="42" t="s">
        <v>72</v>
      </c>
      <c r="B43" s="56" t="s">
        <v>73</v>
      </c>
      <c r="C43" s="60">
        <v>201</v>
      </c>
      <c r="D43" s="60">
        <v>17.3</v>
      </c>
      <c r="E43" s="57">
        <f t="shared" si="0"/>
        <v>8.6069651741293534</v>
      </c>
    </row>
    <row r="44" spans="1:5" ht="25.5">
      <c r="A44" s="42" t="s">
        <v>74</v>
      </c>
      <c r="B44" s="56" t="s">
        <v>75</v>
      </c>
      <c r="C44" s="60">
        <v>466</v>
      </c>
      <c r="D44" s="60">
        <v>186.3</v>
      </c>
      <c r="E44" s="57">
        <f t="shared" si="0"/>
        <v>39.978540772532192</v>
      </c>
    </row>
    <row r="45" spans="1:5" ht="25.5">
      <c r="A45" s="53" t="s">
        <v>76</v>
      </c>
      <c r="B45" s="58" t="s">
        <v>77</v>
      </c>
      <c r="C45" s="55">
        <f>SUM(C46:C53)</f>
        <v>4254</v>
      </c>
      <c r="D45" s="55">
        <f>SUM(D46:D53)</f>
        <v>1971.6999999999998</v>
      </c>
      <c r="E45" s="55">
        <f t="shared" si="0"/>
        <v>46.34931828866948</v>
      </c>
    </row>
    <row r="46" spans="1:5" ht="63.75">
      <c r="A46" s="42" t="s">
        <v>78</v>
      </c>
      <c r="B46" s="56" t="s">
        <v>79</v>
      </c>
      <c r="C46" s="57">
        <v>2273</v>
      </c>
      <c r="D46" s="57">
        <v>656</v>
      </c>
      <c r="E46" s="57">
        <f t="shared" si="0"/>
        <v>28.860536735591729</v>
      </c>
    </row>
    <row r="47" spans="1:5" ht="25.5">
      <c r="A47" s="42" t="s">
        <v>80</v>
      </c>
      <c r="B47" s="56" t="s">
        <v>81</v>
      </c>
      <c r="C47" s="57">
        <v>220</v>
      </c>
      <c r="D47" s="57">
        <v>61</v>
      </c>
      <c r="E47" s="57">
        <f t="shared" si="0"/>
        <v>27.727272727272727</v>
      </c>
    </row>
    <row r="48" spans="1:5" ht="25.5">
      <c r="A48" s="42" t="s">
        <v>82</v>
      </c>
      <c r="B48" s="56" t="s">
        <v>81</v>
      </c>
      <c r="C48" s="57">
        <v>1754</v>
      </c>
      <c r="D48" s="57">
        <v>896</v>
      </c>
      <c r="E48" s="57">
        <f t="shared" si="0"/>
        <v>51.083238312428733</v>
      </c>
    </row>
    <row r="49" spans="1:5" ht="25.5">
      <c r="A49" s="42" t="s">
        <v>83</v>
      </c>
      <c r="B49" s="56" t="s">
        <v>81</v>
      </c>
      <c r="C49" s="57">
        <v>7</v>
      </c>
      <c r="D49" s="57">
        <v>1.7</v>
      </c>
      <c r="E49" s="57">
        <f t="shared" si="0"/>
        <v>24.285714285714285</v>
      </c>
    </row>
    <row r="50" spans="1:5" ht="38.25">
      <c r="A50" s="42" t="s">
        <v>84</v>
      </c>
      <c r="B50" s="56" t="s">
        <v>85</v>
      </c>
      <c r="C50" s="57">
        <v>0</v>
      </c>
      <c r="D50" s="57">
        <v>104.1</v>
      </c>
      <c r="E50" s="57"/>
    </row>
    <row r="51" spans="1:5" ht="38.25">
      <c r="A51" s="42" t="s">
        <v>86</v>
      </c>
      <c r="B51" s="56" t="s">
        <v>85</v>
      </c>
      <c r="C51" s="57">
        <v>0</v>
      </c>
      <c r="D51" s="57">
        <v>249.3</v>
      </c>
      <c r="E51" s="57"/>
    </row>
    <row r="52" spans="1:5" ht="38.25">
      <c r="A52" s="42" t="s">
        <v>87</v>
      </c>
      <c r="B52" s="56" t="s">
        <v>85</v>
      </c>
      <c r="C52" s="57">
        <v>0</v>
      </c>
      <c r="D52" s="57"/>
      <c r="E52" s="57"/>
    </row>
    <row r="53" spans="1:5" ht="51">
      <c r="A53" s="42" t="s">
        <v>88</v>
      </c>
      <c r="B53" s="56" t="s">
        <v>89</v>
      </c>
      <c r="C53" s="57">
        <v>0</v>
      </c>
      <c r="D53" s="57">
        <v>3.6</v>
      </c>
      <c r="E53" s="57"/>
    </row>
    <row r="54" spans="1:5" ht="25.5">
      <c r="A54" s="53" t="s">
        <v>90</v>
      </c>
      <c r="B54" s="58" t="s">
        <v>91</v>
      </c>
      <c r="C54" s="55">
        <f>SUM(C55:C59)</f>
        <v>3954</v>
      </c>
      <c r="D54" s="55">
        <f>SUM(D55:D59)</f>
        <v>1917.6999999999998</v>
      </c>
      <c r="E54" s="55">
        <f t="shared" si="0"/>
        <v>48.500252908447138</v>
      </c>
    </row>
    <row r="55" spans="1:5" ht="25.5">
      <c r="A55" s="42" t="s">
        <v>92</v>
      </c>
      <c r="B55" s="56" t="s">
        <v>93</v>
      </c>
      <c r="C55" s="57">
        <v>134</v>
      </c>
      <c r="D55" s="57">
        <v>39</v>
      </c>
      <c r="E55" s="57">
        <f t="shared" si="0"/>
        <v>29.104477611940297</v>
      </c>
    </row>
    <row r="56" spans="1:5" ht="89.25">
      <c r="A56" s="42" t="s">
        <v>94</v>
      </c>
      <c r="B56" s="56" t="s">
        <v>95</v>
      </c>
      <c r="C56" s="57">
        <v>0</v>
      </c>
      <c r="D56" s="57">
        <v>0.3</v>
      </c>
      <c r="E56" s="57"/>
    </row>
    <row r="57" spans="1:5" ht="102">
      <c r="A57" s="42" t="s">
        <v>96</v>
      </c>
      <c r="B57" s="56" t="s">
        <v>97</v>
      </c>
      <c r="C57" s="57">
        <v>2760</v>
      </c>
      <c r="D57" s="57">
        <v>982.4</v>
      </c>
      <c r="E57" s="57">
        <f t="shared" si="0"/>
        <v>35.594202898550726</v>
      </c>
    </row>
    <row r="58" spans="1:5" ht="102">
      <c r="A58" s="42" t="s">
        <v>98</v>
      </c>
      <c r="B58" s="56" t="s">
        <v>99</v>
      </c>
      <c r="C58" s="57">
        <v>100</v>
      </c>
      <c r="D58" s="57">
        <v>1.4</v>
      </c>
      <c r="E58" s="57">
        <f t="shared" si="0"/>
        <v>1.4</v>
      </c>
    </row>
    <row r="59" spans="1:5" ht="51">
      <c r="A59" s="42" t="s">
        <v>100</v>
      </c>
      <c r="B59" s="56" t="s">
        <v>101</v>
      </c>
      <c r="C59" s="57">
        <v>960</v>
      </c>
      <c r="D59" s="57">
        <v>894.6</v>
      </c>
      <c r="E59" s="57">
        <f t="shared" si="0"/>
        <v>93.1875</v>
      </c>
    </row>
    <row r="60" spans="1:5">
      <c r="A60" s="53" t="s">
        <v>102</v>
      </c>
      <c r="B60" s="58" t="s">
        <v>103</v>
      </c>
      <c r="C60" s="55">
        <f>SUM(C61:C74)</f>
        <v>3419</v>
      </c>
      <c r="D60" s="55">
        <f>SUM(D61:D74)</f>
        <v>948.2</v>
      </c>
      <c r="E60" s="55">
        <f t="shared" si="0"/>
        <v>27.733255337818076</v>
      </c>
    </row>
    <row r="61" spans="1:5" ht="114.75">
      <c r="A61" s="42" t="s">
        <v>104</v>
      </c>
      <c r="B61" s="56" t="s">
        <v>255</v>
      </c>
      <c r="C61" s="57">
        <v>200</v>
      </c>
      <c r="D61" s="57">
        <v>93.2</v>
      </c>
      <c r="E61" s="57">
        <f t="shared" si="0"/>
        <v>46.6</v>
      </c>
    </row>
    <row r="62" spans="1:5" ht="63.75">
      <c r="A62" s="42" t="s">
        <v>106</v>
      </c>
      <c r="B62" s="56" t="s">
        <v>107</v>
      </c>
      <c r="C62" s="57">
        <v>45</v>
      </c>
      <c r="D62" s="57">
        <v>6.8</v>
      </c>
      <c r="E62" s="57">
        <f t="shared" si="0"/>
        <v>15.111111111111111</v>
      </c>
    </row>
    <row r="63" spans="1:5" ht="63.75">
      <c r="A63" s="42" t="s">
        <v>108</v>
      </c>
      <c r="B63" s="56" t="s">
        <v>109</v>
      </c>
      <c r="C63" s="57">
        <v>262</v>
      </c>
      <c r="D63" s="57">
        <v>79.8</v>
      </c>
      <c r="E63" s="57">
        <f t="shared" si="0"/>
        <v>30.458015267175572</v>
      </c>
    </row>
    <row r="64" spans="1:5" ht="63.75">
      <c r="A64" s="42" t="s">
        <v>110</v>
      </c>
      <c r="B64" s="56" t="s">
        <v>111</v>
      </c>
      <c r="C64" s="57">
        <v>0</v>
      </c>
      <c r="D64" s="57"/>
      <c r="E64" s="57"/>
    </row>
    <row r="65" spans="1:5" ht="63.75">
      <c r="A65" s="42" t="s">
        <v>112</v>
      </c>
      <c r="B65" s="56" t="s">
        <v>113</v>
      </c>
      <c r="C65" s="57">
        <v>0</v>
      </c>
      <c r="D65" s="57"/>
      <c r="E65" s="57"/>
    </row>
    <row r="66" spans="1:5" ht="51">
      <c r="A66" s="42" t="s">
        <v>114</v>
      </c>
      <c r="B66" s="56" t="s">
        <v>115</v>
      </c>
      <c r="C66" s="60">
        <v>16</v>
      </c>
      <c r="D66" s="60">
        <v>2.8</v>
      </c>
      <c r="E66" s="57">
        <f t="shared" si="0"/>
        <v>17.5</v>
      </c>
    </row>
    <row r="67" spans="1:5" ht="51">
      <c r="A67" s="42" t="s">
        <v>116</v>
      </c>
      <c r="B67" s="56" t="s">
        <v>115</v>
      </c>
      <c r="C67" s="60">
        <v>25</v>
      </c>
      <c r="D67" s="60"/>
      <c r="E67" s="57">
        <f t="shared" si="0"/>
        <v>0</v>
      </c>
    </row>
    <row r="68" spans="1:5" ht="25.5">
      <c r="A68" s="42" t="s">
        <v>117</v>
      </c>
      <c r="B68" s="56" t="s">
        <v>118</v>
      </c>
      <c r="C68" s="57">
        <v>148</v>
      </c>
      <c r="D68" s="57">
        <v>5.5</v>
      </c>
      <c r="E68" s="57">
        <f t="shared" si="0"/>
        <v>3.7162162162162162</v>
      </c>
    </row>
    <row r="69" spans="1:5" ht="51">
      <c r="A69" s="42" t="s">
        <v>119</v>
      </c>
      <c r="B69" s="56" t="s">
        <v>120</v>
      </c>
      <c r="C69" s="57">
        <v>510</v>
      </c>
      <c r="D69" s="57">
        <v>99.7</v>
      </c>
      <c r="E69" s="57">
        <f t="shared" si="0"/>
        <v>19.549019607843139</v>
      </c>
    </row>
    <row r="70" spans="1:5" ht="30" customHeight="1">
      <c r="A70" s="42" t="s">
        <v>121</v>
      </c>
      <c r="B70" s="42" t="s">
        <v>122</v>
      </c>
      <c r="C70" s="57">
        <v>204</v>
      </c>
      <c r="D70" s="57">
        <v>4.4000000000000004</v>
      </c>
      <c r="E70" s="57">
        <f t="shared" si="0"/>
        <v>2.1568627450980395</v>
      </c>
    </row>
    <row r="71" spans="1:5" ht="51">
      <c r="A71" s="42" t="s">
        <v>123</v>
      </c>
      <c r="B71" s="56" t="s">
        <v>124</v>
      </c>
      <c r="C71" s="57">
        <v>78</v>
      </c>
      <c r="D71" s="57">
        <v>35.799999999999997</v>
      </c>
      <c r="E71" s="57">
        <f t="shared" si="0"/>
        <v>45.897435897435891</v>
      </c>
    </row>
    <row r="72" spans="1:5" ht="38.25">
      <c r="A72" s="42" t="s">
        <v>125</v>
      </c>
      <c r="B72" s="56" t="s">
        <v>126</v>
      </c>
      <c r="C72" s="57"/>
      <c r="D72" s="57">
        <v>0.8</v>
      </c>
      <c r="E72" s="57"/>
    </row>
    <row r="73" spans="1:5" ht="63.75">
      <c r="A73" s="42" t="s">
        <v>251</v>
      </c>
      <c r="B73" s="56" t="s">
        <v>252</v>
      </c>
      <c r="C73" s="57"/>
      <c r="D73" s="57">
        <v>3</v>
      </c>
      <c r="E73" s="57"/>
    </row>
    <row r="74" spans="1:5" ht="38.25">
      <c r="A74" s="42" t="s">
        <v>127</v>
      </c>
      <c r="B74" s="56" t="s">
        <v>128</v>
      </c>
      <c r="C74" s="57">
        <f>SUM(C76:C83)</f>
        <v>1931</v>
      </c>
      <c r="D74" s="57">
        <f>SUM(D76:D83)</f>
        <v>616.4</v>
      </c>
      <c r="E74" s="57">
        <f t="shared" ref="E74:E129" si="3">SUM(D74*100/C74)</f>
        <v>31.921284308648367</v>
      </c>
    </row>
    <row r="75" spans="1:5">
      <c r="A75" s="42"/>
      <c r="B75" s="56" t="s">
        <v>129</v>
      </c>
      <c r="C75" s="57"/>
      <c r="D75" s="57"/>
      <c r="E75" s="57"/>
    </row>
    <row r="76" spans="1:5">
      <c r="A76" s="42" t="s">
        <v>130</v>
      </c>
      <c r="B76" s="56"/>
      <c r="C76" s="57"/>
      <c r="D76" s="57"/>
      <c r="E76" s="57"/>
    </row>
    <row r="77" spans="1:5">
      <c r="A77" s="42" t="s">
        <v>131</v>
      </c>
      <c r="B77" s="56"/>
      <c r="C77" s="57">
        <v>38</v>
      </c>
      <c r="D77" s="57">
        <v>12.8</v>
      </c>
      <c r="E77" s="57">
        <f t="shared" si="3"/>
        <v>33.684210526315788</v>
      </c>
    </row>
    <row r="78" spans="1:5">
      <c r="A78" s="42" t="s">
        <v>136</v>
      </c>
      <c r="B78" s="56"/>
      <c r="C78" s="57">
        <v>55</v>
      </c>
      <c r="D78" s="57">
        <v>92.1</v>
      </c>
      <c r="E78" s="57">
        <f t="shared" si="3"/>
        <v>167.45454545454547</v>
      </c>
    </row>
    <row r="79" spans="1:5">
      <c r="A79" s="42" t="s">
        <v>132</v>
      </c>
      <c r="B79" s="56"/>
      <c r="C79" s="57">
        <v>21</v>
      </c>
      <c r="D79" s="57">
        <v>0</v>
      </c>
      <c r="E79" s="57">
        <f t="shared" si="3"/>
        <v>0</v>
      </c>
    </row>
    <row r="80" spans="1:5">
      <c r="A80" s="42" t="s">
        <v>133</v>
      </c>
      <c r="B80" s="56"/>
      <c r="C80" s="57">
        <v>30</v>
      </c>
      <c r="D80" s="57">
        <v>1.5</v>
      </c>
      <c r="E80" s="57">
        <f t="shared" si="3"/>
        <v>5</v>
      </c>
    </row>
    <row r="81" spans="1:5">
      <c r="A81" s="42" t="s">
        <v>243</v>
      </c>
      <c r="B81" s="56"/>
      <c r="C81" s="57"/>
      <c r="D81" s="57">
        <v>0.6</v>
      </c>
      <c r="E81" s="57"/>
    </row>
    <row r="82" spans="1:5">
      <c r="A82" s="42" t="s">
        <v>134</v>
      </c>
      <c r="B82" s="56"/>
      <c r="C82" s="57">
        <v>1232</v>
      </c>
      <c r="D82" s="57">
        <v>378.9</v>
      </c>
      <c r="E82" s="57">
        <f t="shared" si="3"/>
        <v>30.754870129870131</v>
      </c>
    </row>
    <row r="83" spans="1:5">
      <c r="A83" s="42" t="s">
        <v>135</v>
      </c>
      <c r="B83" s="56"/>
      <c r="C83" s="57">
        <v>555</v>
      </c>
      <c r="D83" s="57">
        <v>130.5</v>
      </c>
      <c r="E83" s="57">
        <f t="shared" si="3"/>
        <v>23.513513513513512</v>
      </c>
    </row>
    <row r="84" spans="1:5">
      <c r="A84" s="58" t="s">
        <v>137</v>
      </c>
      <c r="B84" s="58" t="s">
        <v>138</v>
      </c>
      <c r="C84" s="55">
        <f>SUM(C85)</f>
        <v>0</v>
      </c>
      <c r="D84" s="55">
        <f>SUM(D85)</f>
        <v>4509.5999999999995</v>
      </c>
      <c r="E84" s="57"/>
    </row>
    <row r="85" spans="1:5">
      <c r="A85" s="56" t="s">
        <v>139</v>
      </c>
      <c r="B85" s="56" t="s">
        <v>140</v>
      </c>
      <c r="C85" s="57">
        <f>SUM(C86:C90)</f>
        <v>0</v>
      </c>
      <c r="D85" s="57">
        <f>SUM(D86:D90)</f>
        <v>4509.5999999999995</v>
      </c>
      <c r="E85" s="57"/>
    </row>
    <row r="86" spans="1:5">
      <c r="A86" s="56" t="s">
        <v>141</v>
      </c>
      <c r="B86" s="56" t="s">
        <v>140</v>
      </c>
      <c r="C86" s="57"/>
      <c r="D86" s="57">
        <v>0</v>
      </c>
      <c r="E86" s="57"/>
    </row>
    <row r="87" spans="1:5">
      <c r="A87" s="56" t="s">
        <v>142</v>
      </c>
      <c r="B87" s="56" t="s">
        <v>140</v>
      </c>
      <c r="C87" s="57"/>
      <c r="D87" s="57">
        <v>6.4</v>
      </c>
      <c r="E87" s="57"/>
    </row>
    <row r="88" spans="1:5">
      <c r="A88" s="56" t="s">
        <v>143</v>
      </c>
      <c r="B88" s="56" t="s">
        <v>140</v>
      </c>
      <c r="C88" s="57"/>
      <c r="D88" s="57">
        <v>0</v>
      </c>
      <c r="E88" s="57"/>
    </row>
    <row r="89" spans="1:5">
      <c r="A89" s="56" t="s">
        <v>144</v>
      </c>
      <c r="B89" s="56" t="s">
        <v>140</v>
      </c>
      <c r="C89" s="57"/>
      <c r="D89" s="57">
        <v>4500</v>
      </c>
      <c r="E89" s="57"/>
    </row>
    <row r="90" spans="1:5">
      <c r="A90" s="56" t="s">
        <v>145</v>
      </c>
      <c r="B90" s="56" t="s">
        <v>140</v>
      </c>
      <c r="C90" s="57"/>
      <c r="D90" s="57">
        <v>3.2</v>
      </c>
      <c r="E90" s="57"/>
    </row>
    <row r="91" spans="1:5" ht="25.5">
      <c r="A91" s="61" t="s">
        <v>146</v>
      </c>
      <c r="B91" s="61" t="s">
        <v>147</v>
      </c>
      <c r="C91" s="62"/>
      <c r="D91" s="62"/>
      <c r="E91" s="57"/>
    </row>
    <row r="92" spans="1:5">
      <c r="A92" s="63" t="s">
        <v>148</v>
      </c>
      <c r="B92" s="64" t="s">
        <v>149</v>
      </c>
      <c r="C92" s="65">
        <f>SUM(C93+C141+C144+C146)</f>
        <v>554442.19999999995</v>
      </c>
      <c r="D92" s="65">
        <f>SUM(D93+D141+D144+D146)</f>
        <v>159765.46440999999</v>
      </c>
      <c r="E92" s="55">
        <f t="shared" si="3"/>
        <v>28.815531070686898</v>
      </c>
    </row>
    <row r="93" spans="1:5" ht="25.5">
      <c r="A93" s="42" t="s">
        <v>150</v>
      </c>
      <c r="B93" s="53" t="s">
        <v>151</v>
      </c>
      <c r="C93" s="66">
        <f>SUM(C94+C96+C124+C134)</f>
        <v>552442.19999999995</v>
      </c>
      <c r="D93" s="66">
        <f>SUM(D94+D96+D124+D134)</f>
        <v>160566.18440999999</v>
      </c>
      <c r="E93" s="55">
        <f t="shared" si="3"/>
        <v>29.064793458935615</v>
      </c>
    </row>
    <row r="94" spans="1:5">
      <c r="A94" s="67" t="s">
        <v>152</v>
      </c>
      <c r="B94" s="53" t="s">
        <v>153</v>
      </c>
      <c r="C94" s="68">
        <f>SUM(C95)</f>
        <v>13591</v>
      </c>
      <c r="D94" s="68">
        <f>SUM(D95)</f>
        <v>4532</v>
      </c>
      <c r="E94" s="55">
        <f t="shared" si="3"/>
        <v>33.345596350526087</v>
      </c>
    </row>
    <row r="95" spans="1:5" ht="25.5">
      <c r="A95" s="46" t="s">
        <v>154</v>
      </c>
      <c r="B95" s="42" t="s">
        <v>155</v>
      </c>
      <c r="C95" s="59">
        <v>13591</v>
      </c>
      <c r="D95" s="57">
        <v>4532</v>
      </c>
      <c r="E95" s="57">
        <f t="shared" si="3"/>
        <v>33.345596350526087</v>
      </c>
    </row>
    <row r="96" spans="1:5">
      <c r="A96" s="67" t="s">
        <v>156</v>
      </c>
      <c r="B96" s="53" t="s">
        <v>157</v>
      </c>
      <c r="C96" s="69">
        <f>SUM(C97+C98+C99+C102+C105+C106)</f>
        <v>227023.39999999997</v>
      </c>
      <c r="D96" s="69">
        <f>SUM(D97+D98+D99+D102+D106)</f>
        <v>33205.9</v>
      </c>
      <c r="E96" s="55">
        <f t="shared" si="3"/>
        <v>14.626642011352136</v>
      </c>
    </row>
    <row r="97" spans="1:5" ht="42" customHeight="1">
      <c r="A97" s="46" t="s">
        <v>158</v>
      </c>
      <c r="B97" s="42" t="s">
        <v>223</v>
      </c>
      <c r="C97" s="59">
        <v>725</v>
      </c>
      <c r="D97" s="57"/>
      <c r="E97" s="57">
        <f t="shared" si="3"/>
        <v>0</v>
      </c>
    </row>
    <row r="98" spans="1:5" ht="38.25">
      <c r="A98" s="46" t="s">
        <v>160</v>
      </c>
      <c r="B98" s="42" t="s">
        <v>161</v>
      </c>
      <c r="C98" s="59">
        <v>1944</v>
      </c>
      <c r="D98" s="57"/>
      <c r="E98" s="57">
        <f t="shared" si="3"/>
        <v>0</v>
      </c>
    </row>
    <row r="99" spans="1:5" ht="51">
      <c r="A99" s="70" t="s">
        <v>162</v>
      </c>
      <c r="B99" s="71" t="s">
        <v>225</v>
      </c>
      <c r="C99" s="72">
        <f>SUM(C100:C101)</f>
        <v>88136.299999999988</v>
      </c>
      <c r="D99" s="72">
        <f>SUM(D100:D101)</f>
        <v>0</v>
      </c>
      <c r="E99" s="73">
        <f t="shared" si="3"/>
        <v>0</v>
      </c>
    </row>
    <row r="100" spans="1:5" ht="25.5">
      <c r="A100" s="46" t="s">
        <v>162</v>
      </c>
      <c r="B100" s="42" t="s">
        <v>226</v>
      </c>
      <c r="C100" s="59">
        <v>15351.4</v>
      </c>
      <c r="D100" s="57"/>
      <c r="E100" s="57">
        <f t="shared" si="3"/>
        <v>0</v>
      </c>
    </row>
    <row r="101" spans="1:5" ht="25.5">
      <c r="A101" s="46" t="s">
        <v>162</v>
      </c>
      <c r="B101" s="42" t="s">
        <v>227</v>
      </c>
      <c r="C101" s="59">
        <v>72784.899999999994</v>
      </c>
      <c r="D101" s="74"/>
      <c r="E101" s="57">
        <f t="shared" si="3"/>
        <v>0</v>
      </c>
    </row>
    <row r="102" spans="1:5" ht="51">
      <c r="A102" s="70" t="s">
        <v>164</v>
      </c>
      <c r="B102" s="71" t="s">
        <v>228</v>
      </c>
      <c r="C102" s="72">
        <f>SUM(C103:C104)</f>
        <v>1890.3</v>
      </c>
      <c r="D102" s="72">
        <f>SUM(D103:D104)</f>
        <v>0</v>
      </c>
      <c r="E102" s="73">
        <f t="shared" si="3"/>
        <v>0</v>
      </c>
    </row>
    <row r="103" spans="1:5" ht="38.25">
      <c r="A103" s="46" t="s">
        <v>164</v>
      </c>
      <c r="B103" s="42" t="s">
        <v>165</v>
      </c>
      <c r="C103" s="59">
        <v>1089.0999999999999</v>
      </c>
      <c r="D103" s="57"/>
      <c r="E103" s="57">
        <f t="shared" si="3"/>
        <v>0</v>
      </c>
    </row>
    <row r="104" spans="1:5" ht="51">
      <c r="A104" s="46" t="s">
        <v>164</v>
      </c>
      <c r="B104" s="42" t="s">
        <v>166</v>
      </c>
      <c r="C104" s="59">
        <v>801.2</v>
      </c>
      <c r="D104" s="57"/>
      <c r="E104" s="57">
        <f t="shared" si="3"/>
        <v>0</v>
      </c>
    </row>
    <row r="105" spans="1:5" ht="38.25">
      <c r="A105" s="46" t="s">
        <v>260</v>
      </c>
      <c r="B105" s="42" t="s">
        <v>261</v>
      </c>
      <c r="C105" s="59"/>
      <c r="D105" s="57"/>
      <c r="E105" s="57"/>
    </row>
    <row r="106" spans="1:5">
      <c r="A106" s="46" t="s">
        <v>167</v>
      </c>
      <c r="B106" s="42" t="s">
        <v>256</v>
      </c>
      <c r="C106" s="57">
        <f>SUM(C107+C116+C121+C123)</f>
        <v>134327.79999999999</v>
      </c>
      <c r="D106" s="57">
        <f>SUM(D107+D116+D123)</f>
        <v>33205.9</v>
      </c>
      <c r="E106" s="57">
        <f t="shared" si="3"/>
        <v>24.720050503320984</v>
      </c>
    </row>
    <row r="107" spans="1:5">
      <c r="A107" s="70" t="s">
        <v>168</v>
      </c>
      <c r="B107" s="71"/>
      <c r="C107" s="73">
        <f>SUM(C108:C115)</f>
        <v>37156.800000000003</v>
      </c>
      <c r="D107" s="73">
        <f>SUM(D108:D115)</f>
        <v>169.9</v>
      </c>
      <c r="E107" s="73">
        <f t="shared" si="3"/>
        <v>0.45725143177022776</v>
      </c>
    </row>
    <row r="108" spans="1:5" ht="25.5">
      <c r="A108" s="46" t="s">
        <v>168</v>
      </c>
      <c r="B108" s="42" t="s">
        <v>169</v>
      </c>
      <c r="C108" s="59">
        <v>62.7</v>
      </c>
      <c r="D108" s="57"/>
      <c r="E108" s="57">
        <f t="shared" si="3"/>
        <v>0</v>
      </c>
    </row>
    <row r="109" spans="1:5" ht="51">
      <c r="A109" s="46" t="s">
        <v>168</v>
      </c>
      <c r="B109" s="42" t="s">
        <v>170</v>
      </c>
      <c r="C109" s="59">
        <v>5394.4</v>
      </c>
      <c r="D109" s="74"/>
      <c r="E109" s="57">
        <f t="shared" si="3"/>
        <v>0</v>
      </c>
    </row>
    <row r="110" spans="1:5" ht="25.5">
      <c r="A110" s="46" t="s">
        <v>168</v>
      </c>
      <c r="B110" s="42" t="s">
        <v>171</v>
      </c>
      <c r="C110" s="59">
        <v>69.400000000000006</v>
      </c>
      <c r="D110" s="57"/>
      <c r="E110" s="57">
        <f t="shared" si="3"/>
        <v>0</v>
      </c>
    </row>
    <row r="111" spans="1:5" ht="51">
      <c r="A111" s="46" t="s">
        <v>168</v>
      </c>
      <c r="B111" s="42" t="s">
        <v>172</v>
      </c>
      <c r="C111" s="59">
        <v>6500</v>
      </c>
      <c r="D111" s="57"/>
      <c r="E111" s="57">
        <f t="shared" si="3"/>
        <v>0</v>
      </c>
    </row>
    <row r="112" spans="1:5" ht="76.5">
      <c r="A112" s="46" t="s">
        <v>168</v>
      </c>
      <c r="B112" s="42" t="s">
        <v>173</v>
      </c>
      <c r="C112" s="59">
        <v>169.9</v>
      </c>
      <c r="D112" s="57">
        <v>169.9</v>
      </c>
      <c r="E112" s="57">
        <f t="shared" si="3"/>
        <v>100</v>
      </c>
    </row>
    <row r="113" spans="1:5" ht="51">
      <c r="A113" s="46" t="s">
        <v>168</v>
      </c>
      <c r="B113" s="42" t="s">
        <v>174</v>
      </c>
      <c r="C113" s="59">
        <f>6716.5+236.3</f>
        <v>6952.8</v>
      </c>
      <c r="D113" s="57"/>
      <c r="E113" s="57">
        <f t="shared" si="3"/>
        <v>0</v>
      </c>
    </row>
    <row r="114" spans="1:5" ht="38.25">
      <c r="A114" s="46" t="s">
        <v>168</v>
      </c>
      <c r="B114" s="42" t="s">
        <v>175</v>
      </c>
      <c r="C114" s="59">
        <v>2307.6</v>
      </c>
      <c r="D114" s="57"/>
      <c r="E114" s="57">
        <f t="shared" si="3"/>
        <v>0</v>
      </c>
    </row>
    <row r="115" spans="1:5" ht="38.25">
      <c r="A115" s="46" t="s">
        <v>168</v>
      </c>
      <c r="B115" s="42" t="s">
        <v>176</v>
      </c>
      <c r="C115" s="59">
        <v>15700</v>
      </c>
      <c r="D115" s="57"/>
      <c r="E115" s="57">
        <f t="shared" si="3"/>
        <v>0</v>
      </c>
    </row>
    <row r="116" spans="1:5">
      <c r="A116" s="70" t="s">
        <v>177</v>
      </c>
      <c r="B116" s="71"/>
      <c r="C116" s="72">
        <f>SUM(C117:C120)</f>
        <v>40580</v>
      </c>
      <c r="D116" s="72">
        <f>SUM(D117:D120)</f>
        <v>15672</v>
      </c>
      <c r="E116" s="73">
        <f t="shared" si="3"/>
        <v>38.620009857072446</v>
      </c>
    </row>
    <row r="117" spans="1:5" ht="76.5">
      <c r="A117" s="46" t="s">
        <v>177</v>
      </c>
      <c r="B117" s="42" t="s">
        <v>178</v>
      </c>
      <c r="C117" s="59">
        <v>1742</v>
      </c>
      <c r="D117" s="57"/>
      <c r="E117" s="57">
        <f t="shared" si="3"/>
        <v>0</v>
      </c>
    </row>
    <row r="118" spans="1:5" ht="38.25">
      <c r="A118" s="46" t="s">
        <v>177</v>
      </c>
      <c r="B118" s="42" t="s">
        <v>179</v>
      </c>
      <c r="C118" s="59">
        <v>28545</v>
      </c>
      <c r="D118" s="57">
        <f>7136+7136</f>
        <v>14272</v>
      </c>
      <c r="E118" s="57">
        <f t="shared" si="3"/>
        <v>49.998248379751267</v>
      </c>
    </row>
    <row r="119" spans="1:5" ht="25.5">
      <c r="A119" s="46" t="s">
        <v>177</v>
      </c>
      <c r="B119" s="42" t="s">
        <v>180</v>
      </c>
      <c r="C119" s="59">
        <v>8893</v>
      </c>
      <c r="D119" s="57"/>
      <c r="E119" s="57">
        <f t="shared" si="3"/>
        <v>0</v>
      </c>
    </row>
    <row r="120" spans="1:5" ht="63.75">
      <c r="A120" s="46" t="s">
        <v>177</v>
      </c>
      <c r="B120" s="42" t="s">
        <v>181</v>
      </c>
      <c r="C120" s="59">
        <v>1400</v>
      </c>
      <c r="D120" s="57">
        <v>1400</v>
      </c>
      <c r="E120" s="57">
        <f t="shared" si="3"/>
        <v>100</v>
      </c>
    </row>
    <row r="121" spans="1:5">
      <c r="A121" s="70" t="s">
        <v>249</v>
      </c>
      <c r="B121" s="42"/>
      <c r="C121" s="59">
        <f>SUM(C122:C122)</f>
        <v>4500</v>
      </c>
      <c r="D121" s="57"/>
      <c r="E121" s="57"/>
    </row>
    <row r="122" spans="1:5" ht="79.5" customHeight="1">
      <c r="A122" s="46" t="s">
        <v>249</v>
      </c>
      <c r="B122" s="42" t="s">
        <v>250</v>
      </c>
      <c r="C122" s="59">
        <v>4500</v>
      </c>
      <c r="D122" s="57"/>
      <c r="E122" s="57">
        <f t="shared" si="3"/>
        <v>0</v>
      </c>
    </row>
    <row r="123" spans="1:5" ht="51">
      <c r="A123" s="46" t="s">
        <v>182</v>
      </c>
      <c r="B123" s="71" t="s">
        <v>183</v>
      </c>
      <c r="C123" s="72">
        <v>52091</v>
      </c>
      <c r="D123" s="73">
        <v>17364</v>
      </c>
      <c r="E123" s="73">
        <f t="shared" si="3"/>
        <v>33.333973239139198</v>
      </c>
    </row>
    <row r="124" spans="1:5">
      <c r="A124" s="67" t="s">
        <v>184</v>
      </c>
      <c r="B124" s="53" t="s">
        <v>185</v>
      </c>
      <c r="C124" s="55">
        <f>SUM(C125+C126+C127+C128+C133)</f>
        <v>310164.8</v>
      </c>
      <c r="D124" s="55">
        <f>SUM(D125+D126+D127+D128+D133)</f>
        <v>122638.28440999999</v>
      </c>
      <c r="E124" s="55">
        <f t="shared" si="3"/>
        <v>39.539717082660573</v>
      </c>
    </row>
    <row r="125" spans="1:5" ht="38.25">
      <c r="A125" s="46" t="s">
        <v>186</v>
      </c>
      <c r="B125" s="42" t="s">
        <v>229</v>
      </c>
      <c r="C125" s="59">
        <v>15298.6</v>
      </c>
      <c r="D125" s="57">
        <v>7493.2015199999996</v>
      </c>
      <c r="E125" s="57">
        <f t="shared" si="3"/>
        <v>48.979655131842129</v>
      </c>
    </row>
    <row r="126" spans="1:5" ht="38.25">
      <c r="A126" s="46" t="s">
        <v>247</v>
      </c>
      <c r="B126" s="42" t="s">
        <v>248</v>
      </c>
      <c r="C126" s="59">
        <v>3632</v>
      </c>
      <c r="D126" s="57">
        <v>908</v>
      </c>
      <c r="E126" s="57">
        <f t="shared" si="3"/>
        <v>25</v>
      </c>
    </row>
    <row r="127" spans="1:5" ht="38.25">
      <c r="A127" s="46" t="s">
        <v>188</v>
      </c>
      <c r="B127" s="42" t="s">
        <v>230</v>
      </c>
      <c r="C127" s="59">
        <v>18036</v>
      </c>
      <c r="D127" s="74">
        <v>6537.7984500000002</v>
      </c>
      <c r="E127" s="57">
        <f t="shared" si="3"/>
        <v>36.248605289421157</v>
      </c>
    </row>
    <row r="128" spans="1:5" ht="38.25">
      <c r="A128" s="46" t="s">
        <v>190</v>
      </c>
      <c r="B128" s="42" t="s">
        <v>191</v>
      </c>
      <c r="C128" s="72">
        <f>SUM(C129:C132)</f>
        <v>59658.2</v>
      </c>
      <c r="D128" s="72">
        <f>SUM(D129:D132)</f>
        <v>30843.284439999999</v>
      </c>
      <c r="E128" s="57">
        <f t="shared" si="3"/>
        <v>51.699991685971085</v>
      </c>
    </row>
    <row r="129" spans="1:5" ht="63.75">
      <c r="A129" s="46" t="s">
        <v>190</v>
      </c>
      <c r="B129" s="42" t="s">
        <v>192</v>
      </c>
      <c r="C129" s="59">
        <v>212</v>
      </c>
      <c r="D129" s="57">
        <v>53</v>
      </c>
      <c r="E129" s="57">
        <f t="shared" si="3"/>
        <v>25</v>
      </c>
    </row>
    <row r="130" spans="1:5" ht="76.5">
      <c r="A130" s="46" t="s">
        <v>190</v>
      </c>
      <c r="B130" s="42" t="s">
        <v>193</v>
      </c>
      <c r="C130" s="59">
        <v>59362.7</v>
      </c>
      <c r="D130" s="74">
        <f>22019.33644+405+8282.448</f>
        <v>30706.784439999999</v>
      </c>
      <c r="E130" s="57">
        <f t="shared" ref="E130:E136" si="4">SUM(D130*100/C130)</f>
        <v>51.727405323544922</v>
      </c>
    </row>
    <row r="131" spans="1:5" ht="63.75">
      <c r="A131" s="46" t="s">
        <v>190</v>
      </c>
      <c r="B131" s="42" t="s">
        <v>194</v>
      </c>
      <c r="C131" s="59">
        <v>0.1</v>
      </c>
      <c r="D131" s="57">
        <v>0.1</v>
      </c>
      <c r="E131" s="57">
        <f t="shared" si="4"/>
        <v>100</v>
      </c>
    </row>
    <row r="132" spans="1:5" ht="38.25">
      <c r="A132" s="46" t="s">
        <v>190</v>
      </c>
      <c r="B132" s="42" t="s">
        <v>195</v>
      </c>
      <c r="C132" s="59">
        <v>83.4</v>
      </c>
      <c r="D132" s="57">
        <v>83.4</v>
      </c>
      <c r="E132" s="57">
        <f t="shared" si="4"/>
        <v>100</v>
      </c>
    </row>
    <row r="133" spans="1:5" ht="191.25">
      <c r="A133" s="46" t="s">
        <v>196</v>
      </c>
      <c r="B133" s="42" t="s">
        <v>197</v>
      </c>
      <c r="C133" s="59">
        <v>213540</v>
      </c>
      <c r="D133" s="57">
        <v>76856</v>
      </c>
      <c r="E133" s="57">
        <f t="shared" si="4"/>
        <v>35.991383347382225</v>
      </c>
    </row>
    <row r="134" spans="1:5">
      <c r="A134" s="67" t="s">
        <v>198</v>
      </c>
      <c r="B134" s="53" t="s">
        <v>199</v>
      </c>
      <c r="C134" s="66">
        <f>SUM(C135:C136)</f>
        <v>1663</v>
      </c>
      <c r="D134" s="66">
        <f>SUM(D136:D136)</f>
        <v>190</v>
      </c>
      <c r="E134" s="55">
        <f t="shared" si="4"/>
        <v>11.42513529765484</v>
      </c>
    </row>
    <row r="135" spans="1:5" ht="51">
      <c r="A135" s="46" t="s">
        <v>246</v>
      </c>
      <c r="B135" s="42" t="s">
        <v>245</v>
      </c>
      <c r="C135" s="59">
        <v>109</v>
      </c>
      <c r="D135" s="66"/>
      <c r="E135" s="55"/>
    </row>
    <row r="136" spans="1:5" ht="25.5">
      <c r="A136" s="70" t="s">
        <v>231</v>
      </c>
      <c r="B136" s="76" t="s">
        <v>232</v>
      </c>
      <c r="C136" s="72">
        <f>SUM(C137:C140)</f>
        <v>1554</v>
      </c>
      <c r="D136" s="72">
        <f>SUM(D137:D140)</f>
        <v>190</v>
      </c>
      <c r="E136" s="57">
        <f t="shared" si="4"/>
        <v>12.226512226512227</v>
      </c>
    </row>
    <row r="137" spans="1:5" ht="76.5">
      <c r="A137" s="46" t="s">
        <v>233</v>
      </c>
      <c r="B137" s="56" t="s">
        <v>234</v>
      </c>
      <c r="C137" s="75">
        <v>0</v>
      </c>
      <c r="D137" s="75"/>
      <c r="E137" s="57"/>
    </row>
    <row r="138" spans="1:5" ht="76.5">
      <c r="A138" s="46" t="s">
        <v>200</v>
      </c>
      <c r="B138" s="42" t="s">
        <v>201</v>
      </c>
      <c r="C138" s="59">
        <v>371</v>
      </c>
      <c r="D138" s="57">
        <f>93+95</f>
        <v>188</v>
      </c>
      <c r="E138" s="57">
        <f>SUM(D138*100/C138)</f>
        <v>50.673854447439354</v>
      </c>
    </row>
    <row r="139" spans="1:5" ht="102">
      <c r="A139" s="46" t="s">
        <v>200</v>
      </c>
      <c r="B139" s="42" t="s">
        <v>202</v>
      </c>
      <c r="C139" s="59">
        <v>6</v>
      </c>
      <c r="D139" s="57">
        <v>2</v>
      </c>
      <c r="E139" s="57">
        <f>SUM(D139*100/C139)</f>
        <v>33.333333333333336</v>
      </c>
    </row>
    <row r="140" spans="1:5" ht="102">
      <c r="A140" s="46" t="s">
        <v>203</v>
      </c>
      <c r="B140" s="42" t="s">
        <v>204</v>
      </c>
      <c r="C140" s="59">
        <v>1177</v>
      </c>
      <c r="D140" s="57"/>
      <c r="E140" s="57">
        <f>SUM(D140*100/C140)</f>
        <v>0</v>
      </c>
    </row>
    <row r="141" spans="1:5" ht="25.5">
      <c r="A141" s="67" t="s">
        <v>205</v>
      </c>
      <c r="B141" s="53" t="s">
        <v>206</v>
      </c>
      <c r="C141" s="66">
        <f>SUM(C142:C143)</f>
        <v>2000</v>
      </c>
      <c r="D141" s="66">
        <f>SUM(D142:D143)</f>
        <v>2000</v>
      </c>
      <c r="E141" s="55">
        <f t="shared" ref="E141:E142" si="5">SUM(D141*100/C141)</f>
        <v>100</v>
      </c>
    </row>
    <row r="142" spans="1:5" ht="25.5">
      <c r="A142" s="46" t="s">
        <v>235</v>
      </c>
      <c r="B142" s="42" t="s">
        <v>206</v>
      </c>
      <c r="C142" s="59">
        <v>2000</v>
      </c>
      <c r="D142" s="59">
        <v>2000</v>
      </c>
      <c r="E142" s="57">
        <f t="shared" si="5"/>
        <v>100</v>
      </c>
    </row>
    <row r="143" spans="1:5" ht="25.5">
      <c r="A143" s="46" t="s">
        <v>236</v>
      </c>
      <c r="B143" s="42" t="s">
        <v>206</v>
      </c>
      <c r="C143" s="59">
        <v>0</v>
      </c>
      <c r="D143" s="57"/>
      <c r="E143" s="57"/>
    </row>
    <row r="144" spans="1:5" ht="25.5">
      <c r="A144" s="67" t="s">
        <v>219</v>
      </c>
      <c r="B144" s="53" t="s">
        <v>209</v>
      </c>
      <c r="C144" s="55">
        <f>SUM(C145)</f>
        <v>0</v>
      </c>
      <c r="D144" s="55">
        <f>SUM(D145)</f>
        <v>0.6</v>
      </c>
      <c r="E144" s="55"/>
    </row>
    <row r="145" spans="1:5" ht="38.25">
      <c r="A145" s="46" t="s">
        <v>220</v>
      </c>
      <c r="B145" s="42" t="s">
        <v>210</v>
      </c>
      <c r="C145" s="59">
        <v>0</v>
      </c>
      <c r="D145" s="57">
        <v>0.6</v>
      </c>
      <c r="E145" s="57"/>
    </row>
    <row r="146" spans="1:5" ht="51">
      <c r="A146" s="67" t="s">
        <v>211</v>
      </c>
      <c r="B146" s="53" t="s">
        <v>212</v>
      </c>
      <c r="C146" s="66">
        <f>SUM(C147:C150)</f>
        <v>0</v>
      </c>
      <c r="D146" s="66">
        <f>SUM(D147:D150)</f>
        <v>-2801.32</v>
      </c>
      <c r="E146" s="55"/>
    </row>
    <row r="147" spans="1:5">
      <c r="A147" s="46" t="s">
        <v>213</v>
      </c>
      <c r="B147" s="42"/>
      <c r="C147" s="77">
        <v>0</v>
      </c>
      <c r="D147" s="57">
        <v>-1097.6600000000001</v>
      </c>
      <c r="E147" s="57"/>
    </row>
    <row r="148" spans="1:5">
      <c r="A148" s="46" t="s">
        <v>214</v>
      </c>
      <c r="B148" s="42"/>
      <c r="C148" s="59" t="s">
        <v>215</v>
      </c>
      <c r="D148" s="57">
        <v>-1703.66</v>
      </c>
      <c r="E148" s="57"/>
    </row>
    <row r="149" spans="1:5">
      <c r="A149" s="46" t="s">
        <v>216</v>
      </c>
      <c r="B149" s="42"/>
      <c r="C149" s="59"/>
      <c r="D149" s="57"/>
      <c r="E149" s="57"/>
    </row>
    <row r="150" spans="1:5">
      <c r="A150" s="46" t="s">
        <v>217</v>
      </c>
      <c r="B150" s="42"/>
      <c r="C150" s="59"/>
      <c r="D150" s="57"/>
      <c r="E150" s="57"/>
    </row>
    <row r="151" spans="1:5">
      <c r="A151" s="67"/>
      <c r="B151" s="53" t="s">
        <v>218</v>
      </c>
      <c r="C151" s="78">
        <f>SUM(C6+C92)</f>
        <v>1070549.2</v>
      </c>
      <c r="D151" s="78">
        <f>SUM(D6+D92)</f>
        <v>321434.26441000006</v>
      </c>
      <c r="E151" s="55">
        <f>SUM(D151*100/C151)</f>
        <v>30.025174406743762</v>
      </c>
    </row>
  </sheetData>
  <mergeCells count="1">
    <mergeCell ref="B1:D1"/>
  </mergeCells>
  <pageMargins left="0.70866141732283472" right="0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topLeftCell="A28" workbookViewId="0">
      <selection sqref="A1:E1048576"/>
    </sheetView>
  </sheetViews>
  <sheetFormatPr defaultRowHeight="15"/>
  <cols>
    <col min="1" max="1" width="27.42578125" customWidth="1"/>
    <col min="2" max="2" width="44.140625" customWidth="1"/>
    <col min="3" max="3" width="14.42578125" customWidth="1"/>
    <col min="4" max="4" width="13.7109375" customWidth="1"/>
    <col min="5" max="5" width="12.140625" customWidth="1"/>
  </cols>
  <sheetData>
    <row r="1" spans="1:8" ht="40.5" customHeight="1">
      <c r="A1" s="79"/>
      <c r="B1" s="84" t="s">
        <v>263</v>
      </c>
      <c r="C1" s="85"/>
      <c r="D1" s="85"/>
      <c r="E1" s="43"/>
    </row>
    <row r="3" spans="1:8">
      <c r="D3" s="44"/>
      <c r="E3" t="s">
        <v>239</v>
      </c>
    </row>
    <row r="4" spans="1:8" ht="51">
      <c r="A4" s="45" t="s">
        <v>1</v>
      </c>
      <c r="B4" s="46" t="s">
        <v>2</v>
      </c>
      <c r="C4" s="45" t="s">
        <v>3</v>
      </c>
      <c r="D4" s="47" t="s">
        <v>240</v>
      </c>
      <c r="E4" s="48" t="s">
        <v>5</v>
      </c>
    </row>
    <row r="5" spans="1:8">
      <c r="A5" s="49">
        <v>1</v>
      </c>
      <c r="B5" s="49">
        <v>2</v>
      </c>
      <c r="C5" s="50">
        <v>3</v>
      </c>
      <c r="D5" s="51">
        <v>5</v>
      </c>
      <c r="E5" s="52">
        <v>7</v>
      </c>
    </row>
    <row r="6" spans="1:8">
      <c r="A6" s="53" t="s">
        <v>6</v>
      </c>
      <c r="B6" s="54" t="s">
        <v>7</v>
      </c>
      <c r="C6" s="55">
        <f>SUM(C7+C13+C21+C26+C28+C30+C39+C45+C55+C61+C86)</f>
        <v>527902</v>
      </c>
      <c r="D6" s="55">
        <f>SUM(D7+D13+D21+D26+D28+D30+D39+D45+D55+D61+D86)</f>
        <v>196126.15</v>
      </c>
      <c r="E6" s="55">
        <f>SUM(D6*100/C6)</f>
        <v>37.151999802993735</v>
      </c>
    </row>
    <row r="7" spans="1:8">
      <c r="A7" s="53" t="s">
        <v>8</v>
      </c>
      <c r="B7" s="54" t="s">
        <v>9</v>
      </c>
      <c r="C7" s="55">
        <f>SUM(C8)</f>
        <v>438700</v>
      </c>
      <c r="D7" s="55">
        <f>SUM(D8)</f>
        <v>155022.40000000002</v>
      </c>
      <c r="E7" s="55">
        <f t="shared" ref="E7:E72" si="0">SUM(D7*100/C7)</f>
        <v>35.33676772281742</v>
      </c>
    </row>
    <row r="8" spans="1:8">
      <c r="A8" s="53" t="s">
        <v>10</v>
      </c>
      <c r="B8" s="54" t="s">
        <v>11</v>
      </c>
      <c r="C8" s="55">
        <f>SUM(C9:C12)</f>
        <v>438700</v>
      </c>
      <c r="D8" s="55">
        <f>SUM(D9:D12)</f>
        <v>155022.40000000002</v>
      </c>
      <c r="E8" s="55">
        <f t="shared" si="0"/>
        <v>35.33676772281742</v>
      </c>
    </row>
    <row r="9" spans="1:8" ht="76.5">
      <c r="A9" s="42" t="s">
        <v>12</v>
      </c>
      <c r="B9" s="56" t="s">
        <v>13</v>
      </c>
      <c r="C9" s="57">
        <v>433107</v>
      </c>
      <c r="D9" s="57">
        <v>153601.20000000001</v>
      </c>
      <c r="E9" s="57">
        <f t="shared" si="0"/>
        <v>35.464954387714819</v>
      </c>
    </row>
    <row r="10" spans="1:8" ht="114.75">
      <c r="A10" s="42" t="s">
        <v>14</v>
      </c>
      <c r="B10" s="56" t="s">
        <v>15</v>
      </c>
      <c r="C10" s="57">
        <v>931</v>
      </c>
      <c r="D10" s="57">
        <v>306.10000000000002</v>
      </c>
      <c r="E10" s="57">
        <f t="shared" si="0"/>
        <v>32.878625134264233</v>
      </c>
      <c r="H10" t="s">
        <v>215</v>
      </c>
    </row>
    <row r="11" spans="1:8" ht="51">
      <c r="A11" s="42" t="s">
        <v>16</v>
      </c>
      <c r="B11" s="56" t="s">
        <v>17</v>
      </c>
      <c r="C11" s="57">
        <v>2862</v>
      </c>
      <c r="D11" s="57">
        <v>522.4</v>
      </c>
      <c r="E11" s="57">
        <f t="shared" si="0"/>
        <v>18.252969951083159</v>
      </c>
    </row>
    <row r="12" spans="1:8" ht="89.25">
      <c r="A12" s="42" t="s">
        <v>18</v>
      </c>
      <c r="B12" s="56" t="s">
        <v>19</v>
      </c>
      <c r="C12" s="57">
        <v>1800</v>
      </c>
      <c r="D12" s="57">
        <v>592.70000000000005</v>
      </c>
      <c r="E12" s="57">
        <f t="shared" si="0"/>
        <v>32.927777777777784</v>
      </c>
    </row>
    <row r="13" spans="1:8">
      <c r="A13" s="53" t="s">
        <v>20</v>
      </c>
      <c r="B13" s="58" t="s">
        <v>21</v>
      </c>
      <c r="C13" s="55">
        <f>SUM(+C14+C17+C20)</f>
        <v>20933</v>
      </c>
      <c r="D13" s="55">
        <f>SUM(+D14+D17+D20)</f>
        <v>10157.400000000001</v>
      </c>
      <c r="E13" s="55">
        <f t="shared" si="0"/>
        <v>48.523384130320551</v>
      </c>
    </row>
    <row r="14" spans="1:8" ht="25.5">
      <c r="A14" s="42" t="s">
        <v>23</v>
      </c>
      <c r="B14" s="56" t="s">
        <v>24</v>
      </c>
      <c r="C14" s="59">
        <f>SUM(C15:C16)</f>
        <v>20765</v>
      </c>
      <c r="D14" s="59">
        <f>SUM(D15:D16)</f>
        <v>9768.5</v>
      </c>
      <c r="E14" s="57">
        <f t="shared" si="0"/>
        <v>47.043101372501809</v>
      </c>
    </row>
    <row r="15" spans="1:8" ht="25.5">
      <c r="A15" s="42" t="s">
        <v>25</v>
      </c>
      <c r="B15" s="56" t="s">
        <v>24</v>
      </c>
      <c r="C15" s="57">
        <v>20685</v>
      </c>
      <c r="D15" s="57">
        <v>9744</v>
      </c>
      <c r="E15" s="57">
        <f t="shared" si="0"/>
        <v>47.106598984771573</v>
      </c>
    </row>
    <row r="16" spans="1:8" ht="38.25">
      <c r="A16" s="42" t="s">
        <v>26</v>
      </c>
      <c r="B16" s="56" t="s">
        <v>27</v>
      </c>
      <c r="C16" s="57">
        <v>80</v>
      </c>
      <c r="D16" s="57">
        <v>24.5</v>
      </c>
      <c r="E16" s="57">
        <f t="shared" si="0"/>
        <v>30.625</v>
      </c>
    </row>
    <row r="17" spans="1:5">
      <c r="A17" s="42" t="s">
        <v>28</v>
      </c>
      <c r="B17" s="56" t="s">
        <v>29</v>
      </c>
      <c r="C17" s="59">
        <f>SUM(C18:C19)</f>
        <v>7</v>
      </c>
      <c r="D17" s="59">
        <f>SUM(D18:D19)</f>
        <v>3.2</v>
      </c>
      <c r="E17" s="57">
        <f t="shared" si="0"/>
        <v>45.714285714285715</v>
      </c>
    </row>
    <row r="18" spans="1:5">
      <c r="A18" s="42" t="s">
        <v>30</v>
      </c>
      <c r="B18" s="56" t="s">
        <v>29</v>
      </c>
      <c r="C18" s="57">
        <v>7</v>
      </c>
      <c r="D18" s="57">
        <v>3.2</v>
      </c>
      <c r="E18" s="57">
        <f t="shared" si="0"/>
        <v>45.714285714285715</v>
      </c>
    </row>
    <row r="19" spans="1:5" ht="25.5">
      <c r="A19" s="42" t="s">
        <v>31</v>
      </c>
      <c r="B19" s="56" t="s">
        <v>32</v>
      </c>
      <c r="C19" s="57"/>
      <c r="D19" s="57"/>
      <c r="E19" s="57"/>
    </row>
    <row r="20" spans="1:5" ht="38.25">
      <c r="A20" s="42" t="s">
        <v>33</v>
      </c>
      <c r="B20" s="56" t="s">
        <v>22</v>
      </c>
      <c r="C20" s="57">
        <v>161</v>
      </c>
      <c r="D20" s="57">
        <v>385.7</v>
      </c>
      <c r="E20" s="57">
        <f t="shared" si="0"/>
        <v>239.56521739130434</v>
      </c>
    </row>
    <row r="21" spans="1:5">
      <c r="A21" s="53" t="s">
        <v>34</v>
      </c>
      <c r="B21" s="58" t="s">
        <v>35</v>
      </c>
      <c r="C21" s="55">
        <f>SUM(C22:C23)</f>
        <v>31198</v>
      </c>
      <c r="D21" s="55">
        <f>SUM(D22:D23)</f>
        <v>13483.4</v>
      </c>
      <c r="E21" s="55">
        <f t="shared" si="0"/>
        <v>43.21879607667158</v>
      </c>
    </row>
    <row r="22" spans="1:5" ht="51">
      <c r="A22" s="42" t="s">
        <v>36</v>
      </c>
      <c r="B22" s="56" t="s">
        <v>37</v>
      </c>
      <c r="C22" s="57">
        <v>7918</v>
      </c>
      <c r="D22" s="57">
        <v>526.29999999999995</v>
      </c>
      <c r="E22" s="57">
        <f t="shared" si="0"/>
        <v>6.646880525385197</v>
      </c>
    </row>
    <row r="23" spans="1:5">
      <c r="A23" s="42" t="s">
        <v>38</v>
      </c>
      <c r="B23" s="56" t="s">
        <v>39</v>
      </c>
      <c r="C23" s="59">
        <f>SUM(C24:C25)</f>
        <v>23280</v>
      </c>
      <c r="D23" s="59">
        <f>SUM(D24:D25)</f>
        <v>12957.1</v>
      </c>
      <c r="E23" s="57">
        <f t="shared" si="0"/>
        <v>55.657646048109967</v>
      </c>
    </row>
    <row r="24" spans="1:5" ht="76.5">
      <c r="A24" s="42" t="s">
        <v>40</v>
      </c>
      <c r="B24" s="56" t="s">
        <v>41</v>
      </c>
      <c r="C24" s="57">
        <v>3780</v>
      </c>
      <c r="D24" s="57">
        <v>759.2</v>
      </c>
      <c r="E24" s="57">
        <f t="shared" si="0"/>
        <v>20.084656084656086</v>
      </c>
    </row>
    <row r="25" spans="1:5" ht="76.5">
      <c r="A25" s="42" t="s">
        <v>42</v>
      </c>
      <c r="B25" s="56" t="s">
        <v>43</v>
      </c>
      <c r="C25" s="57">
        <v>19500</v>
      </c>
      <c r="D25" s="57">
        <v>12197.9</v>
      </c>
      <c r="E25" s="57">
        <f t="shared" si="0"/>
        <v>62.553333333333335</v>
      </c>
    </row>
    <row r="26" spans="1:5">
      <c r="A26" s="53" t="s">
        <v>44</v>
      </c>
      <c r="B26" s="58" t="s">
        <v>45</v>
      </c>
      <c r="C26" s="55">
        <f>SUM(C27)</f>
        <v>3735</v>
      </c>
      <c r="D26" s="55">
        <f>SUM(D27)</f>
        <v>1435.3</v>
      </c>
      <c r="E26" s="55">
        <f t="shared" si="0"/>
        <v>38.42838018741633</v>
      </c>
    </row>
    <row r="27" spans="1:5" ht="51">
      <c r="A27" s="42" t="s">
        <v>46</v>
      </c>
      <c r="B27" s="56" t="s">
        <v>47</v>
      </c>
      <c r="C27" s="57">
        <v>3735</v>
      </c>
      <c r="D27" s="57">
        <v>1435.3</v>
      </c>
      <c r="E27" s="57">
        <f t="shared" si="0"/>
        <v>38.42838018741633</v>
      </c>
    </row>
    <row r="28" spans="1:5" ht="38.25">
      <c r="A28" s="58" t="s">
        <v>48</v>
      </c>
      <c r="B28" s="58" t="s">
        <v>238</v>
      </c>
      <c r="C28" s="55">
        <f>SUM(C29)</f>
        <v>0</v>
      </c>
      <c r="D28" s="55">
        <f>SUM(D29)</f>
        <v>0.1</v>
      </c>
      <c r="E28" s="55"/>
    </row>
    <row r="29" spans="1:5" ht="38.25">
      <c r="A29" s="56" t="s">
        <v>50</v>
      </c>
      <c r="B29" s="56" t="s">
        <v>51</v>
      </c>
      <c r="C29" s="57">
        <v>0</v>
      </c>
      <c r="D29" s="57">
        <v>0.1</v>
      </c>
      <c r="E29" s="57"/>
    </row>
    <row r="30" spans="1:5" ht="38.25">
      <c r="A30" s="53" t="s">
        <v>52</v>
      </c>
      <c r="B30" s="54" t="s">
        <v>53</v>
      </c>
      <c r="C30" s="55">
        <f>SUM(C31:C38)</f>
        <v>20252</v>
      </c>
      <c r="D30" s="55">
        <f>SUM(D31:D38)</f>
        <v>8951.4000000000015</v>
      </c>
      <c r="E30" s="55">
        <f t="shared" si="0"/>
        <v>44.200079004542765</v>
      </c>
    </row>
    <row r="31" spans="1:5" ht="76.5">
      <c r="A31" s="42" t="s">
        <v>54</v>
      </c>
      <c r="B31" s="56" t="s">
        <v>55</v>
      </c>
      <c r="C31" s="57">
        <v>12982</v>
      </c>
      <c r="D31" s="57">
        <v>7012.6</v>
      </c>
      <c r="E31" s="57">
        <f t="shared" si="0"/>
        <v>54.017870898166692</v>
      </c>
    </row>
    <row r="32" spans="1:5" ht="102">
      <c r="A32" s="42" t="s">
        <v>253</v>
      </c>
      <c r="B32" s="56" t="s">
        <v>57</v>
      </c>
      <c r="C32" s="57">
        <v>6900</v>
      </c>
      <c r="D32" s="57">
        <v>1086.3</v>
      </c>
      <c r="E32" s="57">
        <f t="shared" ref="E32" si="1">SUM(D32*100/C32)</f>
        <v>15.743478260869566</v>
      </c>
    </row>
    <row r="33" spans="1:5" ht="38.25">
      <c r="A33" s="42" t="s">
        <v>254</v>
      </c>
      <c r="B33" s="56" t="s">
        <v>59</v>
      </c>
      <c r="C33" s="57">
        <v>15</v>
      </c>
      <c r="D33" s="57">
        <v>1.6</v>
      </c>
      <c r="E33" s="57">
        <f t="shared" ref="E33:E34" si="2">SUM(D33*100/C33)</f>
        <v>10.666666666666666</v>
      </c>
    </row>
    <row r="34" spans="1:5" ht="76.5">
      <c r="A34" s="42" t="s">
        <v>242</v>
      </c>
      <c r="B34" s="56" t="s">
        <v>63</v>
      </c>
      <c r="C34" s="57">
        <v>350</v>
      </c>
      <c r="D34" s="57">
        <v>130.6</v>
      </c>
      <c r="E34" s="57">
        <f t="shared" si="2"/>
        <v>37.314285714285717</v>
      </c>
    </row>
    <row r="35" spans="1:5" ht="102">
      <c r="A35" s="42" t="s">
        <v>56</v>
      </c>
      <c r="B35" s="56" t="s">
        <v>57</v>
      </c>
      <c r="C35" s="57"/>
      <c r="D35" s="57">
        <v>658.6</v>
      </c>
      <c r="E35" s="57"/>
    </row>
    <row r="36" spans="1:5" ht="38.25">
      <c r="A36" s="42" t="s">
        <v>58</v>
      </c>
      <c r="B36" s="56" t="s">
        <v>59</v>
      </c>
      <c r="C36" s="57"/>
      <c r="D36" s="57"/>
      <c r="E36" s="57"/>
    </row>
    <row r="37" spans="1:5" ht="51">
      <c r="A37" s="42" t="s">
        <v>60</v>
      </c>
      <c r="B37" s="56" t="s">
        <v>61</v>
      </c>
      <c r="C37" s="57">
        <v>5</v>
      </c>
      <c r="D37" s="57">
        <v>5.2</v>
      </c>
      <c r="E37" s="57">
        <f t="shared" si="0"/>
        <v>104</v>
      </c>
    </row>
    <row r="38" spans="1:5" ht="76.5">
      <c r="A38" s="42" t="s">
        <v>62</v>
      </c>
      <c r="B38" s="56" t="s">
        <v>63</v>
      </c>
      <c r="C38" s="57"/>
      <c r="D38" s="57">
        <v>56.5</v>
      </c>
      <c r="E38" s="57"/>
    </row>
    <row r="39" spans="1:5" ht="25.5">
      <c r="A39" s="53" t="s">
        <v>64</v>
      </c>
      <c r="B39" s="54" t="s">
        <v>65</v>
      </c>
      <c r="C39" s="55">
        <f>SUM(C40)</f>
        <v>1457</v>
      </c>
      <c r="D39" s="55">
        <f>SUM(D40)</f>
        <v>1014.65</v>
      </c>
      <c r="E39" s="55">
        <f t="shared" si="0"/>
        <v>69.63967055593686</v>
      </c>
    </row>
    <row r="40" spans="1:5" ht="25.5">
      <c r="A40" s="42" t="s">
        <v>66</v>
      </c>
      <c r="B40" s="56" t="s">
        <v>67</v>
      </c>
      <c r="C40" s="57">
        <f>SUM(C41:C44)</f>
        <v>1457</v>
      </c>
      <c r="D40" s="57">
        <f>SUM(D41:D44)</f>
        <v>1014.65</v>
      </c>
      <c r="E40" s="57">
        <f t="shared" si="0"/>
        <v>69.63967055593686</v>
      </c>
    </row>
    <row r="41" spans="1:5" ht="25.5">
      <c r="A41" s="42" t="s">
        <v>68</v>
      </c>
      <c r="B41" s="56" t="s">
        <v>69</v>
      </c>
      <c r="C41" s="60">
        <v>737</v>
      </c>
      <c r="D41" s="60">
        <v>698.5</v>
      </c>
      <c r="E41" s="57">
        <f t="shared" si="0"/>
        <v>94.776119402985074</v>
      </c>
    </row>
    <row r="42" spans="1:5" ht="25.5">
      <c r="A42" s="42" t="s">
        <v>70</v>
      </c>
      <c r="B42" s="56" t="s">
        <v>71</v>
      </c>
      <c r="C42" s="60">
        <v>53</v>
      </c>
      <c r="D42" s="60">
        <v>18.22</v>
      </c>
      <c r="E42" s="57">
        <f t="shared" si="0"/>
        <v>34.377358490566039</v>
      </c>
    </row>
    <row r="43" spans="1:5" ht="25.5">
      <c r="A43" s="42" t="s">
        <v>72</v>
      </c>
      <c r="B43" s="56" t="s">
        <v>73</v>
      </c>
      <c r="C43" s="60">
        <v>201</v>
      </c>
      <c r="D43" s="60">
        <v>20.309999999999999</v>
      </c>
      <c r="E43" s="57">
        <f t="shared" si="0"/>
        <v>10.104477611940297</v>
      </c>
    </row>
    <row r="44" spans="1:5" ht="25.5">
      <c r="A44" s="42" t="s">
        <v>74</v>
      </c>
      <c r="B44" s="56" t="s">
        <v>75</v>
      </c>
      <c r="C44" s="60">
        <v>466</v>
      </c>
      <c r="D44" s="60">
        <v>277.62</v>
      </c>
      <c r="E44" s="57">
        <f t="shared" si="0"/>
        <v>59.57510729613734</v>
      </c>
    </row>
    <row r="45" spans="1:5" ht="25.5">
      <c r="A45" s="53" t="s">
        <v>76</v>
      </c>
      <c r="B45" s="58" t="s">
        <v>77</v>
      </c>
      <c r="C45" s="55">
        <f>SUM(C46:C54)</f>
        <v>4254</v>
      </c>
      <c r="D45" s="55">
        <f>SUM(D46:D54)</f>
        <v>2362.1</v>
      </c>
      <c r="E45" s="55">
        <f t="shared" si="0"/>
        <v>55.526563234602726</v>
      </c>
    </row>
    <row r="46" spans="1:5" ht="63.75">
      <c r="A46" s="42" t="s">
        <v>78</v>
      </c>
      <c r="B46" s="56" t="s">
        <v>79</v>
      </c>
      <c r="C46" s="57">
        <v>2273</v>
      </c>
      <c r="D46" s="57">
        <v>854.3</v>
      </c>
      <c r="E46" s="57">
        <f t="shared" si="0"/>
        <v>37.584689837219535</v>
      </c>
    </row>
    <row r="47" spans="1:5" ht="25.5">
      <c r="A47" s="42" t="s">
        <v>80</v>
      </c>
      <c r="B47" s="56" t="s">
        <v>81</v>
      </c>
      <c r="C47" s="57">
        <v>220</v>
      </c>
      <c r="D47" s="57">
        <v>84.5</v>
      </c>
      <c r="E47" s="57">
        <f t="shared" si="0"/>
        <v>38.409090909090907</v>
      </c>
    </row>
    <row r="48" spans="1:5" ht="25.5">
      <c r="A48" s="42" t="s">
        <v>82</v>
      </c>
      <c r="B48" s="56" t="s">
        <v>81</v>
      </c>
      <c r="C48" s="57">
        <v>1754</v>
      </c>
      <c r="D48" s="57">
        <v>1051.3</v>
      </c>
      <c r="E48" s="57">
        <f t="shared" si="0"/>
        <v>59.93728620296465</v>
      </c>
    </row>
    <row r="49" spans="1:5" ht="25.5">
      <c r="A49" s="42" t="s">
        <v>83</v>
      </c>
      <c r="B49" s="56" t="s">
        <v>81</v>
      </c>
      <c r="C49" s="57">
        <v>7</v>
      </c>
      <c r="D49" s="57">
        <v>1.9</v>
      </c>
      <c r="E49" s="57">
        <f t="shared" si="0"/>
        <v>27.142857142857142</v>
      </c>
    </row>
    <row r="50" spans="1:5" ht="38.25">
      <c r="A50" s="42" t="s">
        <v>265</v>
      </c>
      <c r="B50" s="56" t="s">
        <v>269</v>
      </c>
      <c r="C50" s="57"/>
      <c r="D50" s="57">
        <v>9.1</v>
      </c>
      <c r="E50" s="57"/>
    </row>
    <row r="51" spans="1:5" ht="38.25">
      <c r="A51" s="42" t="s">
        <v>84</v>
      </c>
      <c r="B51" s="56" t="s">
        <v>85</v>
      </c>
      <c r="C51" s="57">
        <v>0</v>
      </c>
      <c r="D51" s="57">
        <v>104.1</v>
      </c>
      <c r="E51" s="57"/>
    </row>
    <row r="52" spans="1:5" ht="38.25">
      <c r="A52" s="42" t="s">
        <v>86</v>
      </c>
      <c r="B52" s="56" t="s">
        <v>85</v>
      </c>
      <c r="C52" s="57">
        <v>0</v>
      </c>
      <c r="D52" s="57">
        <v>253.3</v>
      </c>
      <c r="E52" s="57"/>
    </row>
    <row r="53" spans="1:5" ht="38.25">
      <c r="A53" s="42" t="s">
        <v>87</v>
      </c>
      <c r="B53" s="56" t="s">
        <v>85</v>
      </c>
      <c r="C53" s="57">
        <v>0</v>
      </c>
      <c r="D53" s="57"/>
      <c r="E53" s="57"/>
    </row>
    <row r="54" spans="1:5" ht="51">
      <c r="A54" s="42" t="s">
        <v>88</v>
      </c>
      <c r="B54" s="56" t="s">
        <v>89</v>
      </c>
      <c r="C54" s="57">
        <v>0</v>
      </c>
      <c r="D54" s="57">
        <v>3.6</v>
      </c>
      <c r="E54" s="57"/>
    </row>
    <row r="55" spans="1:5" ht="25.5">
      <c r="A55" s="53" t="s">
        <v>90</v>
      </c>
      <c r="B55" s="58" t="s">
        <v>91</v>
      </c>
      <c r="C55" s="55">
        <f>SUM(C56:C60)</f>
        <v>3954</v>
      </c>
      <c r="D55" s="55">
        <f>SUM(D56:D60)</f>
        <v>2553.6000000000004</v>
      </c>
      <c r="E55" s="55">
        <f t="shared" si="0"/>
        <v>64.582701062215492</v>
      </c>
    </row>
    <row r="56" spans="1:5" ht="25.5">
      <c r="A56" s="42" t="s">
        <v>92</v>
      </c>
      <c r="B56" s="56" t="s">
        <v>93</v>
      </c>
      <c r="C56" s="57">
        <v>134</v>
      </c>
      <c r="D56" s="57">
        <v>52.6</v>
      </c>
      <c r="E56" s="57">
        <f t="shared" si="0"/>
        <v>39.253731343283583</v>
      </c>
    </row>
    <row r="57" spans="1:5" ht="80.25" customHeight="1">
      <c r="A57" s="42" t="s">
        <v>94</v>
      </c>
      <c r="B57" s="56" t="s">
        <v>95</v>
      </c>
      <c r="C57" s="57">
        <v>0</v>
      </c>
      <c r="D57" s="57">
        <v>0.2</v>
      </c>
      <c r="E57" s="57"/>
    </row>
    <row r="58" spans="1:5" ht="102">
      <c r="A58" s="42" t="s">
        <v>96</v>
      </c>
      <c r="B58" s="56" t="s">
        <v>97</v>
      </c>
      <c r="C58" s="57">
        <v>2760</v>
      </c>
      <c r="D58" s="57">
        <v>1144.9000000000001</v>
      </c>
      <c r="E58" s="57">
        <f t="shared" si="0"/>
        <v>41.481884057971023</v>
      </c>
    </row>
    <row r="59" spans="1:5" ht="102">
      <c r="A59" s="42" t="s">
        <v>98</v>
      </c>
      <c r="B59" s="56" t="s">
        <v>99</v>
      </c>
      <c r="C59" s="57">
        <v>100</v>
      </c>
      <c r="D59" s="57">
        <v>75.7</v>
      </c>
      <c r="E59" s="57">
        <f t="shared" si="0"/>
        <v>75.7</v>
      </c>
    </row>
    <row r="60" spans="1:5" ht="51">
      <c r="A60" s="42" t="s">
        <v>100</v>
      </c>
      <c r="B60" s="56" t="s">
        <v>101</v>
      </c>
      <c r="C60" s="57">
        <v>960</v>
      </c>
      <c r="D60" s="57">
        <v>1280.2</v>
      </c>
      <c r="E60" s="57">
        <f t="shared" si="0"/>
        <v>133.35416666666666</v>
      </c>
    </row>
    <row r="61" spans="1:5">
      <c r="A61" s="53" t="s">
        <v>102</v>
      </c>
      <c r="B61" s="58" t="s">
        <v>103</v>
      </c>
      <c r="C61" s="55">
        <f>SUM(C62:C76)</f>
        <v>3419</v>
      </c>
      <c r="D61" s="55">
        <f>SUM(D62:D76)</f>
        <v>1144.4000000000001</v>
      </c>
      <c r="E61" s="55">
        <f t="shared" si="0"/>
        <v>33.471775372916063</v>
      </c>
    </row>
    <row r="62" spans="1:5" ht="114.75">
      <c r="A62" s="42" t="s">
        <v>104</v>
      </c>
      <c r="B62" s="56" t="s">
        <v>255</v>
      </c>
      <c r="C62" s="57">
        <v>200</v>
      </c>
      <c r="D62" s="57">
        <v>102.1</v>
      </c>
      <c r="E62" s="57">
        <f t="shared" si="0"/>
        <v>51.05</v>
      </c>
    </row>
    <row r="63" spans="1:5" ht="63.75">
      <c r="A63" s="42" t="s">
        <v>106</v>
      </c>
      <c r="B63" s="56" t="s">
        <v>107</v>
      </c>
      <c r="C63" s="57">
        <v>45</v>
      </c>
      <c r="D63" s="57">
        <v>7.9</v>
      </c>
      <c r="E63" s="57">
        <f t="shared" si="0"/>
        <v>17.555555555555557</v>
      </c>
    </row>
    <row r="64" spans="1:5" ht="63.75">
      <c r="A64" s="42" t="s">
        <v>108</v>
      </c>
      <c r="B64" s="56" t="s">
        <v>109</v>
      </c>
      <c r="C64" s="57">
        <v>262</v>
      </c>
      <c r="D64" s="57">
        <v>97.8</v>
      </c>
      <c r="E64" s="57">
        <f t="shared" si="0"/>
        <v>37.328244274809158</v>
      </c>
    </row>
    <row r="65" spans="1:5" ht="63.75">
      <c r="A65" s="42" t="s">
        <v>110</v>
      </c>
      <c r="B65" s="56" t="s">
        <v>111</v>
      </c>
      <c r="C65" s="57">
        <v>0</v>
      </c>
      <c r="D65" s="57"/>
      <c r="E65" s="57"/>
    </row>
    <row r="66" spans="1:5" ht="58.5" customHeight="1">
      <c r="A66" s="42" t="s">
        <v>112</v>
      </c>
      <c r="B66" s="56" t="s">
        <v>113</v>
      </c>
      <c r="C66" s="57">
        <v>0</v>
      </c>
      <c r="D66" s="57"/>
      <c r="E66" s="57"/>
    </row>
    <row r="67" spans="1:5" ht="51">
      <c r="A67" s="42" t="s">
        <v>114</v>
      </c>
      <c r="B67" s="56" t="s">
        <v>115</v>
      </c>
      <c r="C67" s="60">
        <v>16</v>
      </c>
      <c r="D67" s="60">
        <v>2.9</v>
      </c>
      <c r="E67" s="57">
        <f t="shared" si="0"/>
        <v>18.125</v>
      </c>
    </row>
    <row r="68" spans="1:5" ht="51">
      <c r="A68" s="42" t="s">
        <v>116</v>
      </c>
      <c r="B68" s="56" t="s">
        <v>115</v>
      </c>
      <c r="C68" s="60">
        <v>25</v>
      </c>
      <c r="D68" s="60"/>
      <c r="E68" s="57">
        <f t="shared" si="0"/>
        <v>0</v>
      </c>
    </row>
    <row r="69" spans="1:5" ht="25.5">
      <c r="A69" s="42" t="s">
        <v>117</v>
      </c>
      <c r="B69" s="56" t="s">
        <v>118</v>
      </c>
      <c r="C69" s="57">
        <v>148</v>
      </c>
      <c r="D69" s="57">
        <v>11.5</v>
      </c>
      <c r="E69" s="57">
        <f t="shared" si="0"/>
        <v>7.7702702702702702</v>
      </c>
    </row>
    <row r="70" spans="1:5" ht="51">
      <c r="A70" s="42" t="s">
        <v>119</v>
      </c>
      <c r="B70" s="56" t="s">
        <v>120</v>
      </c>
      <c r="C70" s="57">
        <v>510</v>
      </c>
      <c r="D70" s="57">
        <v>102.2</v>
      </c>
      <c r="E70" s="57">
        <f t="shared" si="0"/>
        <v>20.03921568627451</v>
      </c>
    </row>
    <row r="71" spans="1:5" ht="25.5">
      <c r="A71" s="42" t="s">
        <v>121</v>
      </c>
      <c r="B71" s="42" t="s">
        <v>264</v>
      </c>
      <c r="C71" s="57">
        <v>204</v>
      </c>
      <c r="D71" s="57">
        <v>12.1</v>
      </c>
      <c r="E71" s="57">
        <f t="shared" si="0"/>
        <v>5.9313725490196081</v>
      </c>
    </row>
    <row r="72" spans="1:5" ht="51">
      <c r="A72" s="42" t="s">
        <v>123</v>
      </c>
      <c r="B72" s="56" t="s">
        <v>124</v>
      </c>
      <c r="C72" s="57">
        <v>78</v>
      </c>
      <c r="D72" s="57">
        <v>35.799999999999997</v>
      </c>
      <c r="E72" s="57">
        <f t="shared" si="0"/>
        <v>45.897435897435891</v>
      </c>
    </row>
    <row r="73" spans="1:5" ht="38.25">
      <c r="A73" s="42" t="s">
        <v>125</v>
      </c>
      <c r="B73" s="56" t="s">
        <v>126</v>
      </c>
      <c r="C73" s="57"/>
      <c r="D73" s="57">
        <v>1</v>
      </c>
      <c r="E73" s="57"/>
    </row>
    <row r="74" spans="1:5" ht="63.75">
      <c r="A74" s="42" t="s">
        <v>271</v>
      </c>
      <c r="B74" s="56" t="s">
        <v>252</v>
      </c>
      <c r="C74" s="57"/>
      <c r="D74" s="57">
        <v>3</v>
      </c>
      <c r="E74" s="57"/>
    </row>
    <row r="75" spans="1:5" ht="51">
      <c r="A75" s="42" t="s">
        <v>266</v>
      </c>
      <c r="B75" s="56" t="s">
        <v>267</v>
      </c>
      <c r="C75" s="57"/>
      <c r="D75" s="57">
        <v>6</v>
      </c>
      <c r="E75" s="57"/>
    </row>
    <row r="76" spans="1:5" ht="38.25">
      <c r="A76" s="42" t="s">
        <v>127</v>
      </c>
      <c r="B76" s="56" t="s">
        <v>128</v>
      </c>
      <c r="C76" s="57">
        <f>SUM(C78:C85)</f>
        <v>1931</v>
      </c>
      <c r="D76" s="57">
        <f>SUM(D78:D85)</f>
        <v>762.09999999999991</v>
      </c>
      <c r="E76" s="57">
        <f t="shared" ref="E76:E137" si="3">SUM(D76*100/C76)</f>
        <v>39.4665976178146</v>
      </c>
    </row>
    <row r="77" spans="1:5">
      <c r="A77" s="42"/>
      <c r="B77" s="56" t="s">
        <v>129</v>
      </c>
      <c r="C77" s="57"/>
      <c r="D77" s="57"/>
      <c r="E77" s="57"/>
    </row>
    <row r="78" spans="1:5">
      <c r="A78" s="42" t="s">
        <v>130</v>
      </c>
      <c r="B78" s="56"/>
      <c r="C78" s="57"/>
      <c r="D78" s="57"/>
      <c r="E78" s="57"/>
    </row>
    <row r="79" spans="1:5">
      <c r="A79" s="42" t="s">
        <v>131</v>
      </c>
      <c r="B79" s="56"/>
      <c r="C79" s="57">
        <v>38</v>
      </c>
      <c r="D79" s="57">
        <v>19.8</v>
      </c>
      <c r="E79" s="57">
        <f t="shared" si="3"/>
        <v>52.10526315789474</v>
      </c>
    </row>
    <row r="80" spans="1:5">
      <c r="A80" s="42" t="s">
        <v>136</v>
      </c>
      <c r="B80" s="56"/>
      <c r="C80" s="57">
        <v>55</v>
      </c>
      <c r="D80" s="57">
        <v>102</v>
      </c>
      <c r="E80" s="57">
        <f t="shared" si="3"/>
        <v>185.45454545454547</v>
      </c>
    </row>
    <row r="81" spans="1:5">
      <c r="A81" s="42" t="s">
        <v>132</v>
      </c>
      <c r="B81" s="56"/>
      <c r="C81" s="57">
        <v>21</v>
      </c>
      <c r="D81" s="57">
        <v>0</v>
      </c>
      <c r="E81" s="57">
        <f t="shared" si="3"/>
        <v>0</v>
      </c>
    </row>
    <row r="82" spans="1:5">
      <c r="A82" s="42" t="s">
        <v>133</v>
      </c>
      <c r="B82" s="56"/>
      <c r="C82" s="57">
        <v>30</v>
      </c>
      <c r="D82" s="57">
        <v>3</v>
      </c>
      <c r="E82" s="57">
        <f t="shared" si="3"/>
        <v>10</v>
      </c>
    </row>
    <row r="83" spans="1:5">
      <c r="A83" s="42" t="s">
        <v>243</v>
      </c>
      <c r="B83" s="56"/>
      <c r="C83" s="57"/>
      <c r="D83" s="57">
        <v>0.6</v>
      </c>
      <c r="E83" s="57"/>
    </row>
    <row r="84" spans="1:5">
      <c r="A84" s="42" t="s">
        <v>134</v>
      </c>
      <c r="B84" s="56"/>
      <c r="C84" s="57">
        <v>1232</v>
      </c>
      <c r="D84" s="57">
        <v>478.9</v>
      </c>
      <c r="E84" s="57">
        <f t="shared" si="3"/>
        <v>38.871753246753244</v>
      </c>
    </row>
    <row r="85" spans="1:5">
      <c r="A85" s="42" t="s">
        <v>135</v>
      </c>
      <c r="B85" s="56"/>
      <c r="C85" s="57">
        <v>555</v>
      </c>
      <c r="D85" s="57">
        <v>157.80000000000001</v>
      </c>
      <c r="E85" s="57">
        <f t="shared" si="3"/>
        <v>28.432432432432435</v>
      </c>
    </row>
    <row r="86" spans="1:5">
      <c r="A86" s="58" t="s">
        <v>137</v>
      </c>
      <c r="B86" s="58" t="s">
        <v>138</v>
      </c>
      <c r="C86" s="55">
        <f>SUM(C87)</f>
        <v>0</v>
      </c>
      <c r="D86" s="55">
        <f>SUM(D87)</f>
        <v>1.4000000000000001</v>
      </c>
      <c r="E86" s="57"/>
    </row>
    <row r="87" spans="1:5">
      <c r="A87" s="56" t="s">
        <v>139</v>
      </c>
      <c r="B87" s="56" t="s">
        <v>140</v>
      </c>
      <c r="C87" s="57">
        <f>SUM(C88:C92)</f>
        <v>0</v>
      </c>
      <c r="D87" s="57">
        <f>SUM(D88:D92)</f>
        <v>1.4000000000000001</v>
      </c>
      <c r="E87" s="57"/>
    </row>
    <row r="88" spans="1:5">
      <c r="A88" s="56" t="s">
        <v>141</v>
      </c>
      <c r="B88" s="56" t="s">
        <v>140</v>
      </c>
      <c r="C88" s="57"/>
      <c r="D88" s="57">
        <v>0.1</v>
      </c>
      <c r="E88" s="57"/>
    </row>
    <row r="89" spans="1:5">
      <c r="A89" s="56" t="s">
        <v>142</v>
      </c>
      <c r="B89" s="56" t="s">
        <v>140</v>
      </c>
      <c r="C89" s="57"/>
      <c r="D89" s="57">
        <v>1.3</v>
      </c>
      <c r="E89" s="57"/>
    </row>
    <row r="90" spans="1:5">
      <c r="A90" s="56" t="s">
        <v>143</v>
      </c>
      <c r="B90" s="56" t="s">
        <v>140</v>
      </c>
      <c r="C90" s="57"/>
      <c r="D90" s="57">
        <v>0</v>
      </c>
      <c r="E90" s="57"/>
    </row>
    <row r="91" spans="1:5">
      <c r="A91" s="56" t="s">
        <v>144</v>
      </c>
      <c r="B91" s="56" t="s">
        <v>140</v>
      </c>
      <c r="C91" s="57"/>
      <c r="D91" s="57">
        <v>0</v>
      </c>
      <c r="E91" s="57"/>
    </row>
    <row r="92" spans="1:5">
      <c r="A92" s="56" t="s">
        <v>145</v>
      </c>
      <c r="B92" s="56" t="s">
        <v>140</v>
      </c>
      <c r="C92" s="57"/>
      <c r="D92" s="57">
        <v>0</v>
      </c>
      <c r="E92" s="57"/>
    </row>
    <row r="93" spans="1:5" ht="25.5">
      <c r="A93" s="61" t="s">
        <v>146</v>
      </c>
      <c r="B93" s="61" t="s">
        <v>147</v>
      </c>
      <c r="C93" s="62"/>
      <c r="D93" s="62"/>
      <c r="E93" s="57"/>
    </row>
    <row r="94" spans="1:5">
      <c r="A94" s="63" t="s">
        <v>148</v>
      </c>
      <c r="B94" s="64" t="s">
        <v>149</v>
      </c>
      <c r="C94" s="65">
        <f>SUM(C95+C150+C153+C155)</f>
        <v>565921.1</v>
      </c>
      <c r="D94" s="65">
        <f>SUM(D95+D150+D153+D155)</f>
        <v>227848.48089000001</v>
      </c>
      <c r="E94" s="55">
        <f t="shared" si="3"/>
        <v>40.261527780109283</v>
      </c>
    </row>
    <row r="95" spans="1:5" ht="25.5">
      <c r="A95" s="42" t="s">
        <v>150</v>
      </c>
      <c r="B95" s="53" t="s">
        <v>151</v>
      </c>
      <c r="C95" s="66">
        <f>SUM(C96+C98+C132+C142)</f>
        <v>563921.1</v>
      </c>
      <c r="D95" s="66">
        <f>SUM(D96+D98+D132+D142)</f>
        <v>228649.20089000001</v>
      </c>
      <c r="E95" s="55">
        <f t="shared" si="3"/>
        <v>40.546310625724061</v>
      </c>
    </row>
    <row r="96" spans="1:5">
      <c r="A96" s="67" t="s">
        <v>152</v>
      </c>
      <c r="B96" s="53" t="s">
        <v>153</v>
      </c>
      <c r="C96" s="68">
        <f>SUM(C97)</f>
        <v>13591</v>
      </c>
      <c r="D96" s="68">
        <f>SUM(D97)</f>
        <v>5665</v>
      </c>
      <c r="E96" s="55">
        <f t="shared" si="3"/>
        <v>41.681995438157607</v>
      </c>
    </row>
    <row r="97" spans="1:5" ht="25.5">
      <c r="A97" s="46" t="s">
        <v>154</v>
      </c>
      <c r="B97" s="42" t="s">
        <v>155</v>
      </c>
      <c r="C97" s="59">
        <v>13591</v>
      </c>
      <c r="D97" s="57">
        <v>5665</v>
      </c>
      <c r="E97" s="57">
        <f t="shared" si="3"/>
        <v>41.681995438157607</v>
      </c>
    </row>
    <row r="98" spans="1:5">
      <c r="A98" s="67" t="s">
        <v>156</v>
      </c>
      <c r="B98" s="53" t="s">
        <v>157</v>
      </c>
      <c r="C98" s="69">
        <f>SUM(C99+C100+C101+C104+C107+C108)</f>
        <v>237163.3</v>
      </c>
      <c r="D98" s="69">
        <f>SUM(D99+D100+D101+D104+D108)</f>
        <v>53052.100000000006</v>
      </c>
      <c r="E98" s="55">
        <f t="shared" si="3"/>
        <v>22.369439116423163</v>
      </c>
    </row>
    <row r="99" spans="1:5" ht="51">
      <c r="A99" s="46" t="s">
        <v>158</v>
      </c>
      <c r="B99" s="42" t="s">
        <v>223</v>
      </c>
      <c r="C99" s="59">
        <v>725</v>
      </c>
      <c r="D99" s="57"/>
      <c r="E99" s="57">
        <f t="shared" si="3"/>
        <v>0</v>
      </c>
    </row>
    <row r="100" spans="1:5" ht="38.25">
      <c r="A100" s="46" t="s">
        <v>160</v>
      </c>
      <c r="B100" s="42" t="s">
        <v>161</v>
      </c>
      <c r="C100" s="59">
        <v>1944</v>
      </c>
      <c r="D100" s="57"/>
      <c r="E100" s="57">
        <f t="shared" si="3"/>
        <v>0</v>
      </c>
    </row>
    <row r="101" spans="1:5" ht="51">
      <c r="A101" s="70" t="s">
        <v>162</v>
      </c>
      <c r="B101" s="71" t="s">
        <v>225</v>
      </c>
      <c r="C101" s="72">
        <f>SUM(C102:C103)</f>
        <v>88136.299999999988</v>
      </c>
      <c r="D101" s="72">
        <f>SUM(D102:D103)</f>
        <v>0</v>
      </c>
      <c r="E101" s="73">
        <f t="shared" si="3"/>
        <v>0</v>
      </c>
    </row>
    <row r="102" spans="1:5" ht="25.5">
      <c r="A102" s="46" t="s">
        <v>162</v>
      </c>
      <c r="B102" s="42" t="s">
        <v>226</v>
      </c>
      <c r="C102" s="59">
        <v>15351.4</v>
      </c>
      <c r="D102" s="57"/>
      <c r="E102" s="57">
        <f t="shared" si="3"/>
        <v>0</v>
      </c>
    </row>
    <row r="103" spans="1:5" ht="25.5">
      <c r="A103" s="46" t="s">
        <v>162</v>
      </c>
      <c r="B103" s="42" t="s">
        <v>227</v>
      </c>
      <c r="C103" s="59">
        <v>72784.899999999994</v>
      </c>
      <c r="D103" s="74"/>
      <c r="E103" s="57">
        <f t="shared" si="3"/>
        <v>0</v>
      </c>
    </row>
    <row r="104" spans="1:5" ht="51">
      <c r="A104" s="70" t="s">
        <v>164</v>
      </c>
      <c r="B104" s="71" t="s">
        <v>228</v>
      </c>
      <c r="C104" s="72">
        <f>SUM(C105:C106)</f>
        <v>1890.3</v>
      </c>
      <c r="D104" s="72">
        <f>SUM(D105:D106)</f>
        <v>0</v>
      </c>
      <c r="E104" s="73">
        <f t="shared" si="3"/>
        <v>0</v>
      </c>
    </row>
    <row r="105" spans="1:5" ht="38.25">
      <c r="A105" s="46" t="s">
        <v>164</v>
      </c>
      <c r="B105" s="42" t="s">
        <v>165</v>
      </c>
      <c r="C105" s="59">
        <v>1089.0999999999999</v>
      </c>
      <c r="D105" s="57"/>
      <c r="E105" s="57">
        <f t="shared" si="3"/>
        <v>0</v>
      </c>
    </row>
    <row r="106" spans="1:5" ht="51">
      <c r="A106" s="46" t="s">
        <v>164</v>
      </c>
      <c r="B106" s="42" t="s">
        <v>166</v>
      </c>
      <c r="C106" s="59">
        <v>801.2</v>
      </c>
      <c r="D106" s="57"/>
      <c r="E106" s="57">
        <f t="shared" si="3"/>
        <v>0</v>
      </c>
    </row>
    <row r="107" spans="1:5" ht="38.25">
      <c r="A107" s="46" t="s">
        <v>260</v>
      </c>
      <c r="B107" s="42" t="s">
        <v>261</v>
      </c>
      <c r="C107" s="59">
        <v>6382.7</v>
      </c>
      <c r="D107" s="57"/>
      <c r="E107" s="57"/>
    </row>
    <row r="108" spans="1:5">
      <c r="A108" s="46" t="s">
        <v>167</v>
      </c>
      <c r="B108" s="42" t="s">
        <v>256</v>
      </c>
      <c r="C108" s="57">
        <f>SUM(C109+C120+C127+C131)</f>
        <v>138085</v>
      </c>
      <c r="D108" s="57">
        <f>SUM(D109+D120+D127+D131)</f>
        <v>53052.100000000006</v>
      </c>
      <c r="E108" s="57">
        <f t="shared" si="3"/>
        <v>38.419886301915497</v>
      </c>
    </row>
    <row r="109" spans="1:5">
      <c r="A109" s="70" t="s">
        <v>168</v>
      </c>
      <c r="B109" s="71"/>
      <c r="C109" s="73">
        <f>SUM(C110:C119)</f>
        <v>37490.270000000004</v>
      </c>
      <c r="D109" s="73">
        <f>SUM(D110:D117)</f>
        <v>169.9</v>
      </c>
      <c r="E109" s="73">
        <f t="shared" si="3"/>
        <v>0.45318425287414571</v>
      </c>
    </row>
    <row r="110" spans="1:5" ht="25.5">
      <c r="A110" s="46" t="s">
        <v>168</v>
      </c>
      <c r="B110" s="42" t="s">
        <v>169</v>
      </c>
      <c r="C110" s="59">
        <v>62.7</v>
      </c>
      <c r="D110" s="57"/>
      <c r="E110" s="57">
        <f t="shared" si="3"/>
        <v>0</v>
      </c>
    </row>
    <row r="111" spans="1:5" ht="51">
      <c r="A111" s="46" t="s">
        <v>168</v>
      </c>
      <c r="B111" s="42" t="s">
        <v>170</v>
      </c>
      <c r="C111" s="59">
        <v>5394.4</v>
      </c>
      <c r="D111" s="74"/>
      <c r="E111" s="57">
        <f t="shared" si="3"/>
        <v>0</v>
      </c>
    </row>
    <row r="112" spans="1:5" ht="25.5">
      <c r="A112" s="46" t="s">
        <v>168</v>
      </c>
      <c r="B112" s="42" t="s">
        <v>171</v>
      </c>
      <c r="C112" s="59">
        <v>69.400000000000006</v>
      </c>
      <c r="D112" s="57"/>
      <c r="E112" s="57">
        <f t="shared" si="3"/>
        <v>0</v>
      </c>
    </row>
    <row r="113" spans="1:5" ht="51">
      <c r="A113" s="46" t="s">
        <v>168</v>
      </c>
      <c r="B113" s="42" t="s">
        <v>172</v>
      </c>
      <c r="C113" s="59">
        <v>6500</v>
      </c>
      <c r="D113" s="57"/>
      <c r="E113" s="57">
        <f t="shared" si="3"/>
        <v>0</v>
      </c>
    </row>
    <row r="114" spans="1:5" ht="76.5">
      <c r="A114" s="46" t="s">
        <v>168</v>
      </c>
      <c r="B114" s="42" t="s">
        <v>173</v>
      </c>
      <c r="C114" s="59">
        <v>169.9</v>
      </c>
      <c r="D114" s="57">
        <v>169.9</v>
      </c>
      <c r="E114" s="57">
        <f t="shared" si="3"/>
        <v>100</v>
      </c>
    </row>
    <row r="115" spans="1:5" ht="51">
      <c r="A115" s="46" t="s">
        <v>168</v>
      </c>
      <c r="B115" s="42" t="s">
        <v>174</v>
      </c>
      <c r="C115" s="59">
        <f>6716.5+236.3</f>
        <v>6952.8</v>
      </c>
      <c r="D115" s="57"/>
      <c r="E115" s="57">
        <f t="shared" si="3"/>
        <v>0</v>
      </c>
    </row>
    <row r="116" spans="1:5" ht="38.25">
      <c r="A116" s="46" t="s">
        <v>168</v>
      </c>
      <c r="B116" s="42" t="s">
        <v>175</v>
      </c>
      <c r="C116" s="59">
        <v>2307.6</v>
      </c>
      <c r="D116" s="57"/>
      <c r="E116" s="57">
        <f t="shared" si="3"/>
        <v>0</v>
      </c>
    </row>
    <row r="117" spans="1:5" ht="38.25">
      <c r="A117" s="46" t="s">
        <v>168</v>
      </c>
      <c r="B117" s="42" t="s">
        <v>176</v>
      </c>
      <c r="C117" s="59">
        <v>15700</v>
      </c>
      <c r="D117" s="57"/>
      <c r="E117" s="57">
        <f t="shared" si="3"/>
        <v>0</v>
      </c>
    </row>
    <row r="118" spans="1:5" ht="51">
      <c r="A118" s="46" t="s">
        <v>168</v>
      </c>
      <c r="B118" s="42" t="s">
        <v>258</v>
      </c>
      <c r="C118" s="59">
        <v>305.97000000000003</v>
      </c>
      <c r="D118" s="57"/>
      <c r="E118" s="57"/>
    </row>
    <row r="119" spans="1:5" ht="51">
      <c r="A119" s="46" t="s">
        <v>168</v>
      </c>
      <c r="B119" s="42" t="s">
        <v>259</v>
      </c>
      <c r="C119" s="59">
        <v>27.5</v>
      </c>
      <c r="D119" s="57"/>
      <c r="E119" s="57"/>
    </row>
    <row r="120" spans="1:5">
      <c r="A120" s="70" t="s">
        <v>177</v>
      </c>
      <c r="B120" s="71"/>
      <c r="C120" s="72">
        <f>SUM(C121:C126)</f>
        <v>41531.81</v>
      </c>
      <c r="D120" s="72">
        <f>SUM(D121:D124)</f>
        <v>26677.200000000001</v>
      </c>
      <c r="E120" s="73">
        <f t="shared" si="3"/>
        <v>64.233174523335251</v>
      </c>
    </row>
    <row r="121" spans="1:5" ht="76.5">
      <c r="A121" s="46" t="s">
        <v>177</v>
      </c>
      <c r="B121" s="42" t="s">
        <v>178</v>
      </c>
      <c r="C121" s="59">
        <v>1742</v>
      </c>
      <c r="D121" s="57">
        <v>1742</v>
      </c>
      <c r="E121" s="57">
        <f t="shared" si="3"/>
        <v>100</v>
      </c>
    </row>
    <row r="122" spans="1:5" ht="38.25">
      <c r="A122" s="46" t="s">
        <v>177</v>
      </c>
      <c r="B122" s="42" t="s">
        <v>179</v>
      </c>
      <c r="C122" s="59">
        <v>28545</v>
      </c>
      <c r="D122" s="57">
        <f>7136+7136</f>
        <v>14272</v>
      </c>
      <c r="E122" s="57">
        <f t="shared" si="3"/>
        <v>49.998248379751267</v>
      </c>
    </row>
    <row r="123" spans="1:5" ht="25.5">
      <c r="A123" s="46" t="s">
        <v>177</v>
      </c>
      <c r="B123" s="42" t="s">
        <v>180</v>
      </c>
      <c r="C123" s="59">
        <f>8893+370.2</f>
        <v>9263.2000000000007</v>
      </c>
      <c r="D123" s="57">
        <v>9263.2000000000007</v>
      </c>
      <c r="E123" s="57">
        <f t="shared" si="3"/>
        <v>100</v>
      </c>
    </row>
    <row r="124" spans="1:5" ht="63.75">
      <c r="A124" s="46" t="s">
        <v>177</v>
      </c>
      <c r="B124" s="42" t="s">
        <v>181</v>
      </c>
      <c r="C124" s="59">
        <v>1400</v>
      </c>
      <c r="D124" s="57">
        <v>1400</v>
      </c>
      <c r="E124" s="57">
        <f t="shared" si="3"/>
        <v>100</v>
      </c>
    </row>
    <row r="125" spans="1:5" ht="51">
      <c r="A125" s="46" t="s">
        <v>177</v>
      </c>
      <c r="B125" s="42" t="s">
        <v>258</v>
      </c>
      <c r="C125" s="59">
        <v>554.11</v>
      </c>
      <c r="D125" s="57"/>
      <c r="E125" s="57">
        <f t="shared" si="3"/>
        <v>0</v>
      </c>
    </row>
    <row r="126" spans="1:5" ht="51">
      <c r="A126" s="46" t="s">
        <v>177</v>
      </c>
      <c r="B126" s="42" t="s">
        <v>259</v>
      </c>
      <c r="C126" s="59">
        <v>27.5</v>
      </c>
      <c r="D126" s="57"/>
      <c r="E126" s="57">
        <f t="shared" si="3"/>
        <v>0</v>
      </c>
    </row>
    <row r="127" spans="1:5">
      <c r="A127" s="70" t="s">
        <v>249</v>
      </c>
      <c r="B127" s="42"/>
      <c r="C127" s="72">
        <f>SUM(C128:C130)</f>
        <v>6971.92</v>
      </c>
      <c r="D127" s="72">
        <f>SUM(D128:D130)</f>
        <v>4500</v>
      </c>
      <c r="E127" s="73">
        <f t="shared" si="3"/>
        <v>64.54463046047573</v>
      </c>
    </row>
    <row r="128" spans="1:5" ht="81.75" customHeight="1">
      <c r="A128" s="46" t="s">
        <v>249</v>
      </c>
      <c r="B128" s="42" t="s">
        <v>250</v>
      </c>
      <c r="C128" s="59">
        <v>4500</v>
      </c>
      <c r="D128" s="57">
        <v>4500</v>
      </c>
      <c r="E128" s="57">
        <f t="shared" si="3"/>
        <v>100</v>
      </c>
    </row>
    <row r="129" spans="1:5" ht="51">
      <c r="A129" s="46" t="s">
        <v>249</v>
      </c>
      <c r="B129" s="42" t="s">
        <v>258</v>
      </c>
      <c r="C129" s="59">
        <v>784.92</v>
      </c>
      <c r="D129" s="57"/>
      <c r="E129" s="57"/>
    </row>
    <row r="130" spans="1:5" ht="38.25">
      <c r="A130" s="46" t="s">
        <v>249</v>
      </c>
      <c r="B130" s="42" t="s">
        <v>262</v>
      </c>
      <c r="C130" s="59">
        <v>1687</v>
      </c>
      <c r="D130" s="57"/>
      <c r="E130" s="57"/>
    </row>
    <row r="131" spans="1:5" ht="51">
      <c r="A131" s="46" t="s">
        <v>182</v>
      </c>
      <c r="B131" s="71" t="s">
        <v>183</v>
      </c>
      <c r="C131" s="72">
        <v>52091</v>
      </c>
      <c r="D131" s="73">
        <v>21705</v>
      </c>
      <c r="E131" s="73">
        <f t="shared" si="3"/>
        <v>41.667466548923997</v>
      </c>
    </row>
    <row r="132" spans="1:5">
      <c r="A132" s="67" t="s">
        <v>184</v>
      </c>
      <c r="B132" s="53" t="s">
        <v>185</v>
      </c>
      <c r="C132" s="55">
        <f>SUM(C133+C134+C135+C136+C141)</f>
        <v>311447.8</v>
      </c>
      <c r="D132" s="55">
        <f>SUM(D133+D134+D135+D136+D141)</f>
        <v>166494.10089</v>
      </c>
      <c r="E132" s="55">
        <f t="shared" si="3"/>
        <v>53.458107872330451</v>
      </c>
    </row>
    <row r="133" spans="1:5" ht="38.25">
      <c r="A133" s="46" t="s">
        <v>186</v>
      </c>
      <c r="B133" s="42" t="s">
        <v>229</v>
      </c>
      <c r="C133" s="59">
        <v>15298.6</v>
      </c>
      <c r="D133" s="80">
        <v>8454.2551999999996</v>
      </c>
      <c r="E133" s="57">
        <f t="shared" si="3"/>
        <v>55.261626554063767</v>
      </c>
    </row>
    <row r="134" spans="1:5" ht="38.25">
      <c r="A134" s="46" t="s">
        <v>247</v>
      </c>
      <c r="B134" s="42" t="s">
        <v>248</v>
      </c>
      <c r="C134" s="59">
        <v>3632</v>
      </c>
      <c r="D134" s="57">
        <v>2724</v>
      </c>
      <c r="E134" s="57">
        <f t="shared" si="3"/>
        <v>75</v>
      </c>
    </row>
    <row r="135" spans="1:5" ht="38.25">
      <c r="A135" s="46" t="s">
        <v>188</v>
      </c>
      <c r="B135" s="42" t="s">
        <v>230</v>
      </c>
      <c r="C135" s="59">
        <v>18036</v>
      </c>
      <c r="D135" s="81">
        <v>6537.7984500000002</v>
      </c>
      <c r="E135" s="57">
        <f t="shared" si="3"/>
        <v>36.248605289421157</v>
      </c>
    </row>
    <row r="136" spans="1:5" ht="38.25">
      <c r="A136" s="46" t="s">
        <v>190</v>
      </c>
      <c r="B136" s="42" t="s">
        <v>191</v>
      </c>
      <c r="C136" s="72">
        <f>SUM(C137:C140)</f>
        <v>59658.2</v>
      </c>
      <c r="D136" s="82">
        <f>SUM(D137:D140)</f>
        <v>33951.04724</v>
      </c>
      <c r="E136" s="57">
        <f t="shared" si="3"/>
        <v>56.909271885507778</v>
      </c>
    </row>
    <row r="137" spans="1:5" ht="63.75">
      <c r="A137" s="46" t="s">
        <v>190</v>
      </c>
      <c r="B137" s="42" t="s">
        <v>192</v>
      </c>
      <c r="C137" s="59">
        <v>212</v>
      </c>
      <c r="D137" s="57">
        <v>53</v>
      </c>
      <c r="E137" s="57">
        <f t="shared" si="3"/>
        <v>25</v>
      </c>
    </row>
    <row r="138" spans="1:5" ht="68.25" customHeight="1">
      <c r="A138" s="46" t="s">
        <v>190</v>
      </c>
      <c r="B138" s="42" t="s">
        <v>193</v>
      </c>
      <c r="C138" s="59">
        <v>59362.7</v>
      </c>
      <c r="D138" s="74">
        <f>22019.33644+405+8282.448+3107.7628</f>
        <v>33814.54724</v>
      </c>
      <c r="E138" s="57">
        <f t="shared" ref="E138:E144" si="4">SUM(D138*100/C138)</f>
        <v>56.96261665995651</v>
      </c>
    </row>
    <row r="139" spans="1:5" ht="63.75">
      <c r="A139" s="46" t="s">
        <v>190</v>
      </c>
      <c r="B139" s="42" t="s">
        <v>194</v>
      </c>
      <c r="C139" s="59">
        <v>0.1</v>
      </c>
      <c r="D139" s="57">
        <v>0.1</v>
      </c>
      <c r="E139" s="57">
        <f t="shared" si="4"/>
        <v>100</v>
      </c>
    </row>
    <row r="140" spans="1:5" ht="38.25">
      <c r="A140" s="46" t="s">
        <v>190</v>
      </c>
      <c r="B140" s="42" t="s">
        <v>195</v>
      </c>
      <c r="C140" s="59">
        <v>83.4</v>
      </c>
      <c r="D140" s="57">
        <v>83.4</v>
      </c>
      <c r="E140" s="57">
        <f t="shared" si="4"/>
        <v>100</v>
      </c>
    </row>
    <row r="141" spans="1:5" ht="191.25">
      <c r="A141" s="46" t="s">
        <v>196</v>
      </c>
      <c r="B141" s="42" t="s">
        <v>197</v>
      </c>
      <c r="C141" s="59">
        <f>213540+1283</f>
        <v>214823</v>
      </c>
      <c r="D141" s="57">
        <v>114827</v>
      </c>
      <c r="E141" s="57">
        <f t="shared" si="4"/>
        <v>53.451911573714177</v>
      </c>
    </row>
    <row r="142" spans="1:5">
      <c r="A142" s="67" t="s">
        <v>198</v>
      </c>
      <c r="B142" s="53" t="s">
        <v>199</v>
      </c>
      <c r="C142" s="66">
        <f>SUM(C143:C144)</f>
        <v>1719</v>
      </c>
      <c r="D142" s="66">
        <f>SUM(D144:D144)</f>
        <v>3438</v>
      </c>
      <c r="E142" s="55">
        <f t="shared" si="4"/>
        <v>200</v>
      </c>
    </row>
    <row r="143" spans="1:5" ht="51">
      <c r="A143" s="46" t="s">
        <v>246</v>
      </c>
      <c r="B143" s="42" t="s">
        <v>245</v>
      </c>
      <c r="C143" s="59">
        <v>109</v>
      </c>
      <c r="D143" s="66"/>
      <c r="E143" s="55"/>
    </row>
    <row r="144" spans="1:5" ht="25.5">
      <c r="A144" s="70" t="s">
        <v>231</v>
      </c>
      <c r="B144" s="76" t="s">
        <v>232</v>
      </c>
      <c r="C144" s="72">
        <f>SUM(C145:C149)</f>
        <v>1610</v>
      </c>
      <c r="D144" s="72">
        <f>SUM(D145:D149)</f>
        <v>3438</v>
      </c>
      <c r="E144" s="57">
        <f t="shared" si="4"/>
        <v>213.54037267080744</v>
      </c>
    </row>
    <row r="145" spans="1:5" ht="76.5">
      <c r="A145" s="46" t="s">
        <v>233</v>
      </c>
      <c r="B145" s="56" t="s">
        <v>234</v>
      </c>
      <c r="C145" s="75">
        <v>0</v>
      </c>
      <c r="D145" s="75"/>
      <c r="E145" s="57"/>
    </row>
    <row r="146" spans="1:5" ht="76.5">
      <c r="A146" s="46" t="s">
        <v>200</v>
      </c>
      <c r="B146" s="42" t="s">
        <v>201</v>
      </c>
      <c r="C146" s="59">
        <v>371</v>
      </c>
      <c r="D146" s="57">
        <f>93+95</f>
        <v>188</v>
      </c>
      <c r="E146" s="57">
        <f>SUM(D146*100/C146)</f>
        <v>50.673854447439354</v>
      </c>
    </row>
    <row r="147" spans="1:5" ht="102">
      <c r="A147" s="46" t="s">
        <v>200</v>
      </c>
      <c r="B147" s="42" t="s">
        <v>202</v>
      </c>
      <c r="C147" s="59">
        <v>6</v>
      </c>
      <c r="D147" s="57">
        <v>2</v>
      </c>
      <c r="E147" s="57">
        <f>SUM(D147*100/C147)</f>
        <v>33.333333333333336</v>
      </c>
    </row>
    <row r="148" spans="1:5" ht="102">
      <c r="A148" s="46" t="s">
        <v>203</v>
      </c>
      <c r="B148" s="42" t="s">
        <v>204</v>
      </c>
      <c r="C148" s="59">
        <f>1177+56</f>
        <v>1233</v>
      </c>
      <c r="D148" s="57"/>
      <c r="E148" s="57">
        <f>SUM(D148*100/C148)</f>
        <v>0</v>
      </c>
    </row>
    <row r="149" spans="1:5" ht="25.5">
      <c r="A149" s="46" t="s">
        <v>268</v>
      </c>
      <c r="B149" s="42" t="s">
        <v>270</v>
      </c>
      <c r="C149" s="59"/>
      <c r="D149" s="57">
        <v>3248</v>
      </c>
      <c r="E149" s="57"/>
    </row>
    <row r="150" spans="1:5" ht="25.5">
      <c r="A150" s="67" t="s">
        <v>205</v>
      </c>
      <c r="B150" s="53" t="s">
        <v>206</v>
      </c>
      <c r="C150" s="66">
        <f>SUM(C151:C152)</f>
        <v>2000</v>
      </c>
      <c r="D150" s="66">
        <f>SUM(D151:D152)</f>
        <v>2000</v>
      </c>
      <c r="E150" s="55">
        <f t="shared" ref="E150:E151" si="5">SUM(D150*100/C150)</f>
        <v>100</v>
      </c>
    </row>
    <row r="151" spans="1:5" ht="25.5">
      <c r="A151" s="46" t="s">
        <v>235</v>
      </c>
      <c r="B151" s="42" t="s">
        <v>206</v>
      </c>
      <c r="C151" s="59">
        <v>2000</v>
      </c>
      <c r="D151" s="59">
        <v>2000</v>
      </c>
      <c r="E151" s="57">
        <f t="shared" si="5"/>
        <v>100</v>
      </c>
    </row>
    <row r="152" spans="1:5" ht="25.5">
      <c r="A152" s="46" t="s">
        <v>236</v>
      </c>
      <c r="B152" s="42" t="s">
        <v>206</v>
      </c>
      <c r="C152" s="59">
        <v>0</v>
      </c>
      <c r="D152" s="57"/>
      <c r="E152" s="57"/>
    </row>
    <row r="153" spans="1:5" ht="25.5">
      <c r="A153" s="67" t="s">
        <v>219</v>
      </c>
      <c r="B153" s="53" t="s">
        <v>209</v>
      </c>
      <c r="C153" s="55">
        <f>SUM(C154)</f>
        <v>0</v>
      </c>
      <c r="D153" s="55">
        <f>SUM(D154)</f>
        <v>0.6</v>
      </c>
      <c r="E153" s="55"/>
    </row>
    <row r="154" spans="1:5" ht="38.25">
      <c r="A154" s="46" t="s">
        <v>220</v>
      </c>
      <c r="B154" s="42" t="s">
        <v>210</v>
      </c>
      <c r="C154" s="59">
        <v>0</v>
      </c>
      <c r="D154" s="57">
        <v>0.6</v>
      </c>
      <c r="E154" s="57"/>
    </row>
    <row r="155" spans="1:5" ht="51">
      <c r="A155" s="67" t="s">
        <v>211</v>
      </c>
      <c r="B155" s="53" t="s">
        <v>212</v>
      </c>
      <c r="C155" s="66">
        <f>SUM(C156:C159)</f>
        <v>0</v>
      </c>
      <c r="D155" s="66">
        <f>SUM(D156:D159)</f>
        <v>-2801.32</v>
      </c>
      <c r="E155" s="55"/>
    </row>
    <row r="156" spans="1:5">
      <c r="A156" s="46" t="s">
        <v>213</v>
      </c>
      <c r="B156" s="42"/>
      <c r="C156" s="77">
        <v>0</v>
      </c>
      <c r="D156" s="57">
        <v>-1097.6600000000001</v>
      </c>
      <c r="E156" s="57"/>
    </row>
    <row r="157" spans="1:5">
      <c r="A157" s="46" t="s">
        <v>214</v>
      </c>
      <c r="B157" s="42"/>
      <c r="C157" s="59" t="s">
        <v>215</v>
      </c>
      <c r="D157" s="57">
        <v>-1703.66</v>
      </c>
      <c r="E157" s="57"/>
    </row>
    <row r="158" spans="1:5">
      <c r="A158" s="46" t="s">
        <v>216</v>
      </c>
      <c r="B158" s="42"/>
      <c r="C158" s="59"/>
      <c r="D158" s="57"/>
      <c r="E158" s="57"/>
    </row>
    <row r="159" spans="1:5">
      <c r="A159" s="46" t="s">
        <v>217</v>
      </c>
      <c r="B159" s="42"/>
      <c r="C159" s="59"/>
      <c r="D159" s="57"/>
      <c r="E159" s="57"/>
    </row>
    <row r="160" spans="1:5">
      <c r="A160" s="67"/>
      <c r="B160" s="53" t="s">
        <v>218</v>
      </c>
      <c r="C160" s="78">
        <f>SUM(C6+C94)</f>
        <v>1093823.1000000001</v>
      </c>
      <c r="D160" s="78">
        <f>SUM(D6+D94)</f>
        <v>423974.63089000003</v>
      </c>
      <c r="E160" s="55">
        <f>SUM(D160*100/C160)</f>
        <v>38.760804273561234</v>
      </c>
    </row>
  </sheetData>
  <mergeCells count="1">
    <mergeCell ref="B1:D1"/>
  </mergeCells>
  <pageMargins left="0.70866141732283472" right="0.11811023622047245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4"/>
  <sheetViews>
    <sheetView workbookViewId="0">
      <selection sqref="A1:E164"/>
    </sheetView>
  </sheetViews>
  <sheetFormatPr defaultRowHeight="15"/>
  <cols>
    <col min="1" max="1" width="27.42578125" customWidth="1"/>
    <col min="2" max="2" width="44.140625" customWidth="1"/>
    <col min="3" max="3" width="14.42578125" customWidth="1"/>
    <col min="4" max="4" width="13.7109375" customWidth="1"/>
    <col min="5" max="5" width="12.140625" customWidth="1"/>
    <col min="6" max="6" width="16.42578125" customWidth="1"/>
  </cols>
  <sheetData>
    <row r="1" spans="1:5" ht="39" customHeight="1">
      <c r="A1" s="79"/>
      <c r="B1" s="84" t="s">
        <v>272</v>
      </c>
      <c r="C1" s="85"/>
      <c r="D1" s="85"/>
      <c r="E1" s="43"/>
    </row>
    <row r="3" spans="1:5">
      <c r="D3" s="44"/>
      <c r="E3" t="s">
        <v>239</v>
      </c>
    </row>
    <row r="4" spans="1:5" ht="51">
      <c r="A4" s="45" t="s">
        <v>1</v>
      </c>
      <c r="B4" s="46" t="s">
        <v>2</v>
      </c>
      <c r="C4" s="45" t="s">
        <v>3</v>
      </c>
      <c r="D4" s="47" t="s">
        <v>240</v>
      </c>
      <c r="E4" s="48" t="s">
        <v>5</v>
      </c>
    </row>
    <row r="5" spans="1:5">
      <c r="A5" s="49">
        <v>1</v>
      </c>
      <c r="B5" s="49">
        <v>2</v>
      </c>
      <c r="C5" s="50">
        <v>3</v>
      </c>
      <c r="D5" s="51">
        <v>5</v>
      </c>
      <c r="E5" s="52">
        <v>7</v>
      </c>
    </row>
    <row r="6" spans="1:5">
      <c r="A6" s="53" t="s">
        <v>6</v>
      </c>
      <c r="B6" s="54" t="s">
        <v>7</v>
      </c>
      <c r="C6" s="55">
        <f>SUM(C7+C13+C21+C26+C28+C30+C39+C45+C56+C62+C90)</f>
        <v>539446.19999999995</v>
      </c>
      <c r="D6" s="55">
        <f>SUM(D7+D13+D21+D26+D28+D30+D39+D45+D56+D62+D90)</f>
        <v>243613.9</v>
      </c>
      <c r="E6" s="55">
        <f>SUM(D6*100/C6)</f>
        <v>45.159999273328836</v>
      </c>
    </row>
    <row r="7" spans="1:5">
      <c r="A7" s="53" t="s">
        <v>8</v>
      </c>
      <c r="B7" s="54" t="s">
        <v>9</v>
      </c>
      <c r="C7" s="55">
        <f>SUM(C8)</f>
        <v>438700</v>
      </c>
      <c r="D7" s="55">
        <f>SUM(D8)</f>
        <v>195979</v>
      </c>
      <c r="E7" s="55">
        <f t="shared" ref="E7:E74" si="0">SUM(D7*100/C7)</f>
        <v>44.672669250056984</v>
      </c>
    </row>
    <row r="8" spans="1:5">
      <c r="A8" s="53" t="s">
        <v>10</v>
      </c>
      <c r="B8" s="54" t="s">
        <v>11</v>
      </c>
      <c r="C8" s="55">
        <f>SUM(C9:C12)</f>
        <v>438700</v>
      </c>
      <c r="D8" s="55">
        <f>SUM(D9:D12)</f>
        <v>195979</v>
      </c>
      <c r="E8" s="55">
        <f t="shared" si="0"/>
        <v>44.672669250056984</v>
      </c>
    </row>
    <row r="9" spans="1:5" ht="76.5">
      <c r="A9" s="42" t="s">
        <v>12</v>
      </c>
      <c r="B9" s="56" t="s">
        <v>13</v>
      </c>
      <c r="C9" s="57">
        <v>433107</v>
      </c>
      <c r="D9" s="57">
        <v>194078.1</v>
      </c>
      <c r="E9" s="57">
        <f t="shared" si="0"/>
        <v>44.810658797941386</v>
      </c>
    </row>
    <row r="10" spans="1:5" ht="114.75">
      <c r="A10" s="42" t="s">
        <v>14</v>
      </c>
      <c r="B10" s="56" t="s">
        <v>15</v>
      </c>
      <c r="C10" s="57">
        <v>931</v>
      </c>
      <c r="D10" s="57">
        <v>266.39999999999998</v>
      </c>
      <c r="E10" s="57">
        <f t="shared" si="0"/>
        <v>28.614393125671317</v>
      </c>
    </row>
    <row r="11" spans="1:5" ht="51">
      <c r="A11" s="42" t="s">
        <v>16</v>
      </c>
      <c r="B11" s="56" t="s">
        <v>17</v>
      </c>
      <c r="C11" s="57">
        <v>2862</v>
      </c>
      <c r="D11" s="57">
        <v>789.8</v>
      </c>
      <c r="E11" s="57">
        <f t="shared" si="0"/>
        <v>27.596086652690428</v>
      </c>
    </row>
    <row r="12" spans="1:5" ht="89.25">
      <c r="A12" s="42" t="s">
        <v>18</v>
      </c>
      <c r="B12" s="56" t="s">
        <v>19</v>
      </c>
      <c r="C12" s="57">
        <v>1800</v>
      </c>
      <c r="D12" s="57">
        <v>844.7</v>
      </c>
      <c r="E12" s="57">
        <f t="shared" si="0"/>
        <v>46.927777777777777</v>
      </c>
    </row>
    <row r="13" spans="1:5">
      <c r="A13" s="53" t="s">
        <v>20</v>
      </c>
      <c r="B13" s="58" t="s">
        <v>21</v>
      </c>
      <c r="C13" s="55">
        <f>SUM(+C14+C17+C20)</f>
        <v>20933</v>
      </c>
      <c r="D13" s="55">
        <f>SUM(+D14+D17+D20)</f>
        <v>10574.500000000002</v>
      </c>
      <c r="E13" s="55">
        <f t="shared" si="0"/>
        <v>50.515931782353235</v>
      </c>
    </row>
    <row r="14" spans="1:5" ht="25.5">
      <c r="A14" s="42" t="s">
        <v>23</v>
      </c>
      <c r="B14" s="56" t="s">
        <v>24</v>
      </c>
      <c r="C14" s="59">
        <f>SUM(C15:C16)</f>
        <v>20765</v>
      </c>
      <c r="D14" s="59">
        <f>SUM(D15:D16)</f>
        <v>10153.1</v>
      </c>
      <c r="E14" s="57">
        <f t="shared" si="0"/>
        <v>48.895256441126897</v>
      </c>
    </row>
    <row r="15" spans="1:5" ht="25.5">
      <c r="A15" s="42" t="s">
        <v>25</v>
      </c>
      <c r="B15" s="56" t="s">
        <v>24</v>
      </c>
      <c r="C15" s="57">
        <v>20685</v>
      </c>
      <c r="D15" s="57">
        <v>10119.1</v>
      </c>
      <c r="E15" s="57">
        <f t="shared" si="0"/>
        <v>48.919990331157841</v>
      </c>
    </row>
    <row r="16" spans="1:5" ht="38.25">
      <c r="A16" s="42" t="s">
        <v>26</v>
      </c>
      <c r="B16" s="56" t="s">
        <v>27</v>
      </c>
      <c r="C16" s="57">
        <v>80</v>
      </c>
      <c r="D16" s="57">
        <v>34</v>
      </c>
      <c r="E16" s="57">
        <f t="shared" si="0"/>
        <v>42.5</v>
      </c>
    </row>
    <row r="17" spans="1:5">
      <c r="A17" s="42" t="s">
        <v>28</v>
      </c>
      <c r="B17" s="56" t="s">
        <v>29</v>
      </c>
      <c r="C17" s="59">
        <f>SUM(C18:C19)</f>
        <v>7</v>
      </c>
      <c r="D17" s="59">
        <f>SUM(D18:D19)</f>
        <v>3.2</v>
      </c>
      <c r="E17" s="57">
        <f t="shared" si="0"/>
        <v>45.714285714285715</v>
      </c>
    </row>
    <row r="18" spans="1:5">
      <c r="A18" s="42" t="s">
        <v>30</v>
      </c>
      <c r="B18" s="56" t="s">
        <v>29</v>
      </c>
      <c r="C18" s="57">
        <v>7</v>
      </c>
      <c r="D18" s="57">
        <v>3.2</v>
      </c>
      <c r="E18" s="57">
        <f t="shared" si="0"/>
        <v>45.714285714285715</v>
      </c>
    </row>
    <row r="19" spans="1:5" ht="25.5">
      <c r="A19" s="42" t="s">
        <v>31</v>
      </c>
      <c r="B19" s="56" t="s">
        <v>32</v>
      </c>
      <c r="C19" s="57"/>
      <c r="D19" s="57"/>
      <c r="E19" s="57"/>
    </row>
    <row r="20" spans="1:5" ht="38.25">
      <c r="A20" s="42" t="s">
        <v>33</v>
      </c>
      <c r="B20" s="56" t="s">
        <v>22</v>
      </c>
      <c r="C20" s="57">
        <v>161</v>
      </c>
      <c r="D20" s="57">
        <v>418.2</v>
      </c>
      <c r="E20" s="57">
        <f t="shared" si="0"/>
        <v>259.75155279503105</v>
      </c>
    </row>
    <row r="21" spans="1:5">
      <c r="A21" s="53" t="s">
        <v>34</v>
      </c>
      <c r="B21" s="58" t="s">
        <v>35</v>
      </c>
      <c r="C21" s="55">
        <f>SUM(C22:C23)</f>
        <v>31198</v>
      </c>
      <c r="D21" s="55">
        <f>SUM(D22:D23)</f>
        <v>16396.900000000001</v>
      </c>
      <c r="E21" s="55">
        <f t="shared" si="0"/>
        <v>52.557535739470488</v>
      </c>
    </row>
    <row r="22" spans="1:5" ht="51">
      <c r="A22" s="42" t="s">
        <v>36</v>
      </c>
      <c r="B22" s="56" t="s">
        <v>37</v>
      </c>
      <c r="C22" s="57">
        <v>7918</v>
      </c>
      <c r="D22" s="57">
        <v>634.79999999999995</v>
      </c>
      <c r="E22" s="57">
        <f t="shared" si="0"/>
        <v>8.017176054559231</v>
      </c>
    </row>
    <row r="23" spans="1:5">
      <c r="A23" s="42" t="s">
        <v>38</v>
      </c>
      <c r="B23" s="56" t="s">
        <v>39</v>
      </c>
      <c r="C23" s="59">
        <f>SUM(C24:C25)</f>
        <v>23280</v>
      </c>
      <c r="D23" s="59">
        <f>SUM(D24:D25)</f>
        <v>15762.1</v>
      </c>
      <c r="E23" s="57">
        <f t="shared" si="0"/>
        <v>67.706615120274918</v>
      </c>
    </row>
    <row r="24" spans="1:5" ht="76.5">
      <c r="A24" s="42" t="s">
        <v>40</v>
      </c>
      <c r="B24" s="56" t="s">
        <v>41</v>
      </c>
      <c r="C24" s="57">
        <v>3780</v>
      </c>
      <c r="D24" s="57">
        <v>800.9</v>
      </c>
      <c r="E24" s="57">
        <f t="shared" si="0"/>
        <v>21.187830687830687</v>
      </c>
    </row>
    <row r="25" spans="1:5" ht="76.5">
      <c r="A25" s="42" t="s">
        <v>42</v>
      </c>
      <c r="B25" s="56" t="s">
        <v>43</v>
      </c>
      <c r="C25" s="57">
        <v>19500</v>
      </c>
      <c r="D25" s="57">
        <v>14961.2</v>
      </c>
      <c r="E25" s="57">
        <f t="shared" si="0"/>
        <v>76.724102564102566</v>
      </c>
    </row>
    <row r="26" spans="1:5">
      <c r="A26" s="53" t="s">
        <v>44</v>
      </c>
      <c r="B26" s="58" t="s">
        <v>45</v>
      </c>
      <c r="C26" s="55">
        <f>SUM(C27)</f>
        <v>3735</v>
      </c>
      <c r="D26" s="55">
        <f>SUM(D27)</f>
        <v>1747.1</v>
      </c>
      <c r="E26" s="55">
        <f t="shared" si="0"/>
        <v>46.776439089692104</v>
      </c>
    </row>
    <row r="27" spans="1:5" ht="51">
      <c r="A27" s="42" t="s">
        <v>46</v>
      </c>
      <c r="B27" s="56" t="s">
        <v>47</v>
      </c>
      <c r="C27" s="57">
        <v>3735</v>
      </c>
      <c r="D27" s="57">
        <v>1747.1</v>
      </c>
      <c r="E27" s="57">
        <f t="shared" si="0"/>
        <v>46.776439089692104</v>
      </c>
    </row>
    <row r="28" spans="1:5" ht="38.25">
      <c r="A28" s="58" t="s">
        <v>48</v>
      </c>
      <c r="B28" s="58" t="s">
        <v>238</v>
      </c>
      <c r="C28" s="55">
        <f>SUM(C29)</f>
        <v>0</v>
      </c>
      <c r="D28" s="55">
        <f>SUM(D29)</f>
        <v>0.1</v>
      </c>
      <c r="E28" s="55"/>
    </row>
    <row r="29" spans="1:5" ht="38.25">
      <c r="A29" s="56" t="s">
        <v>50</v>
      </c>
      <c r="B29" s="56" t="s">
        <v>51</v>
      </c>
      <c r="C29" s="57">
        <v>0</v>
      </c>
      <c r="D29" s="57">
        <v>0.1</v>
      </c>
      <c r="E29" s="57"/>
    </row>
    <row r="30" spans="1:5" ht="38.25">
      <c r="A30" s="53" t="s">
        <v>52</v>
      </c>
      <c r="B30" s="54" t="s">
        <v>53</v>
      </c>
      <c r="C30" s="55">
        <f>SUM(C31:C38)</f>
        <v>20496.5</v>
      </c>
      <c r="D30" s="55">
        <f>SUM(D31:D38)</f>
        <v>10902</v>
      </c>
      <c r="E30" s="55">
        <f t="shared" si="0"/>
        <v>53.189568950796478</v>
      </c>
    </row>
    <row r="31" spans="1:5" ht="76.5">
      <c r="A31" s="42" t="s">
        <v>54</v>
      </c>
      <c r="B31" s="56" t="s">
        <v>55</v>
      </c>
      <c r="C31" s="57">
        <v>13226.5</v>
      </c>
      <c r="D31" s="57">
        <v>8599</v>
      </c>
      <c r="E31" s="57">
        <f t="shared" si="0"/>
        <v>65.013420027974149</v>
      </c>
    </row>
    <row r="32" spans="1:5" ht="102">
      <c r="A32" s="42" t="s">
        <v>253</v>
      </c>
      <c r="B32" s="56" t="s">
        <v>57</v>
      </c>
      <c r="C32" s="57">
        <v>6900</v>
      </c>
      <c r="D32" s="57">
        <v>2080.5</v>
      </c>
      <c r="E32" s="57">
        <f t="shared" ref="E32" si="1">SUM(D32*100/C32)</f>
        <v>30.152173913043477</v>
      </c>
    </row>
    <row r="33" spans="1:5" ht="38.25">
      <c r="A33" s="42" t="s">
        <v>254</v>
      </c>
      <c r="B33" s="56" t="s">
        <v>59</v>
      </c>
      <c r="C33" s="57">
        <v>15</v>
      </c>
      <c r="D33" s="57">
        <v>1.5</v>
      </c>
      <c r="E33" s="57">
        <f t="shared" ref="E33:E34" si="2">SUM(D33*100/C33)</f>
        <v>10</v>
      </c>
    </row>
    <row r="34" spans="1:5" ht="76.5">
      <c r="A34" s="42" t="s">
        <v>242</v>
      </c>
      <c r="B34" s="56" t="s">
        <v>63</v>
      </c>
      <c r="C34" s="57">
        <v>350</v>
      </c>
      <c r="D34" s="57">
        <v>215.8</v>
      </c>
      <c r="E34" s="57">
        <f t="shared" si="2"/>
        <v>61.657142857142858</v>
      </c>
    </row>
    <row r="35" spans="1:5" ht="102">
      <c r="A35" s="42" t="s">
        <v>56</v>
      </c>
      <c r="B35" s="56" t="s">
        <v>57</v>
      </c>
      <c r="C35" s="57"/>
      <c r="D35" s="57"/>
      <c r="E35" s="57"/>
    </row>
    <row r="36" spans="1:5" ht="38.25">
      <c r="A36" s="42" t="s">
        <v>58</v>
      </c>
      <c r="B36" s="56" t="s">
        <v>59</v>
      </c>
      <c r="C36" s="57"/>
      <c r="D36" s="57"/>
      <c r="E36" s="57"/>
    </row>
    <row r="37" spans="1:5" ht="43.5" customHeight="1">
      <c r="A37" s="42" t="s">
        <v>60</v>
      </c>
      <c r="B37" s="56" t="s">
        <v>61</v>
      </c>
      <c r="C37" s="57">
        <v>5</v>
      </c>
      <c r="D37" s="57">
        <v>5.2</v>
      </c>
      <c r="E37" s="57">
        <f t="shared" si="0"/>
        <v>104</v>
      </c>
    </row>
    <row r="38" spans="1:5" ht="76.5">
      <c r="A38" s="42" t="s">
        <v>62</v>
      </c>
      <c r="B38" s="56" t="s">
        <v>63</v>
      </c>
      <c r="C38" s="57"/>
      <c r="D38" s="57"/>
      <c r="E38" s="57"/>
    </row>
    <row r="39" spans="1:5" ht="25.5">
      <c r="A39" s="53" t="s">
        <v>64</v>
      </c>
      <c r="B39" s="54" t="s">
        <v>65</v>
      </c>
      <c r="C39" s="55">
        <f>SUM(C40)</f>
        <v>1457</v>
      </c>
      <c r="D39" s="55">
        <f>SUM(D40)</f>
        <v>1071.3999999999999</v>
      </c>
      <c r="E39" s="55">
        <f t="shared" si="0"/>
        <v>73.534660260809872</v>
      </c>
    </row>
    <row r="40" spans="1:5" ht="25.5">
      <c r="A40" s="42" t="s">
        <v>66</v>
      </c>
      <c r="B40" s="56" t="s">
        <v>67</v>
      </c>
      <c r="C40" s="57">
        <f>SUM(C41:C44)</f>
        <v>1457</v>
      </c>
      <c r="D40" s="57">
        <f>SUM(D41:D44)</f>
        <v>1071.3999999999999</v>
      </c>
      <c r="E40" s="57">
        <f t="shared" si="0"/>
        <v>73.534660260809872</v>
      </c>
    </row>
    <row r="41" spans="1:5" ht="25.5">
      <c r="A41" s="42" t="s">
        <v>68</v>
      </c>
      <c r="B41" s="56" t="s">
        <v>69</v>
      </c>
      <c r="C41" s="60">
        <v>737</v>
      </c>
      <c r="D41" s="60">
        <v>745.8</v>
      </c>
      <c r="E41" s="57">
        <f t="shared" si="0"/>
        <v>101.19402985074628</v>
      </c>
    </row>
    <row r="42" spans="1:5" ht="25.5">
      <c r="A42" s="42" t="s">
        <v>70</v>
      </c>
      <c r="B42" s="56" t="s">
        <v>71</v>
      </c>
      <c r="C42" s="60">
        <v>53</v>
      </c>
      <c r="D42" s="60">
        <v>18.899999999999999</v>
      </c>
      <c r="E42" s="57">
        <f t="shared" si="0"/>
        <v>35.660377358490564</v>
      </c>
    </row>
    <row r="43" spans="1:5" ht="25.5">
      <c r="A43" s="42" t="s">
        <v>72</v>
      </c>
      <c r="B43" s="56" t="s">
        <v>73</v>
      </c>
      <c r="C43" s="60">
        <v>201</v>
      </c>
      <c r="D43" s="60">
        <v>23.4</v>
      </c>
      <c r="E43" s="57">
        <f t="shared" si="0"/>
        <v>11.64179104477612</v>
      </c>
    </row>
    <row r="44" spans="1:5" ht="25.5">
      <c r="A44" s="42" t="s">
        <v>74</v>
      </c>
      <c r="B44" s="56" t="s">
        <v>75</v>
      </c>
      <c r="C44" s="60">
        <v>466</v>
      </c>
      <c r="D44" s="60">
        <v>283.3</v>
      </c>
      <c r="E44" s="57">
        <f t="shared" si="0"/>
        <v>60.793991416309012</v>
      </c>
    </row>
    <row r="45" spans="1:5" ht="25.5">
      <c r="A45" s="53" t="s">
        <v>76</v>
      </c>
      <c r="B45" s="58" t="s">
        <v>77</v>
      </c>
      <c r="C45" s="55">
        <f>SUM(C46:C55)</f>
        <v>4254</v>
      </c>
      <c r="D45" s="55">
        <f>SUM(D46:D55)</f>
        <v>2658.5999999999995</v>
      </c>
      <c r="E45" s="55">
        <f t="shared" si="0"/>
        <v>62.496473906911127</v>
      </c>
    </row>
    <row r="46" spans="1:5" ht="63.75">
      <c r="A46" s="42" t="s">
        <v>78</v>
      </c>
      <c r="B46" s="56" t="s">
        <v>79</v>
      </c>
      <c r="C46" s="57">
        <v>2273</v>
      </c>
      <c r="D46" s="57">
        <v>986.9</v>
      </c>
      <c r="E46" s="57">
        <f t="shared" si="0"/>
        <v>43.418389793224812</v>
      </c>
    </row>
    <row r="47" spans="1:5" ht="25.5">
      <c r="A47" s="42" t="s">
        <v>80</v>
      </c>
      <c r="B47" s="56" t="s">
        <v>81</v>
      </c>
      <c r="C47" s="57">
        <v>220</v>
      </c>
      <c r="D47" s="57">
        <v>124.8</v>
      </c>
      <c r="E47" s="57">
        <f t="shared" si="0"/>
        <v>56.727272727272727</v>
      </c>
    </row>
    <row r="48" spans="1:5" ht="25.5">
      <c r="A48" s="42" t="s">
        <v>82</v>
      </c>
      <c r="B48" s="56" t="s">
        <v>81</v>
      </c>
      <c r="C48" s="57">
        <v>1754</v>
      </c>
      <c r="D48" s="57">
        <v>1161.2</v>
      </c>
      <c r="E48" s="57">
        <f t="shared" si="0"/>
        <v>66.202964652223486</v>
      </c>
    </row>
    <row r="49" spans="1:6" ht="25.5">
      <c r="A49" s="42" t="s">
        <v>83</v>
      </c>
      <c r="B49" s="56" t="s">
        <v>81</v>
      </c>
      <c r="C49" s="57">
        <v>7</v>
      </c>
      <c r="D49" s="57">
        <v>2.2000000000000002</v>
      </c>
      <c r="E49" s="57">
        <f t="shared" si="0"/>
        <v>31.428571428571434</v>
      </c>
    </row>
    <row r="50" spans="1:6" ht="38.25">
      <c r="A50" s="42" t="s">
        <v>265</v>
      </c>
      <c r="B50" s="56" t="s">
        <v>269</v>
      </c>
      <c r="C50" s="57"/>
      <c r="D50" s="57">
        <v>11.6</v>
      </c>
      <c r="E50" s="57"/>
    </row>
    <row r="51" spans="1:6" ht="38.25">
      <c r="A51" s="42" t="s">
        <v>84</v>
      </c>
      <c r="B51" s="56" t="s">
        <v>85</v>
      </c>
      <c r="C51" s="57">
        <v>0</v>
      </c>
      <c r="D51" s="57">
        <v>104.1</v>
      </c>
      <c r="E51" s="57"/>
    </row>
    <row r="52" spans="1:6" ht="38.25">
      <c r="A52" s="42" t="s">
        <v>86</v>
      </c>
      <c r="B52" s="56" t="s">
        <v>85</v>
      </c>
      <c r="C52" s="57">
        <v>0</v>
      </c>
      <c r="D52" s="57">
        <v>256</v>
      </c>
      <c r="E52" s="57"/>
    </row>
    <row r="53" spans="1:6" ht="38.25">
      <c r="A53" s="42" t="s">
        <v>87</v>
      </c>
      <c r="B53" s="56" t="s">
        <v>85</v>
      </c>
      <c r="C53" s="57">
        <v>0</v>
      </c>
      <c r="D53" s="57"/>
      <c r="E53" s="57"/>
    </row>
    <row r="54" spans="1:6" ht="38.25">
      <c r="A54" s="42" t="s">
        <v>273</v>
      </c>
      <c r="B54" s="56" t="s">
        <v>85</v>
      </c>
      <c r="C54" s="57"/>
      <c r="D54" s="57">
        <v>8.1999999999999993</v>
      </c>
      <c r="E54" s="57"/>
    </row>
    <row r="55" spans="1:6" ht="51">
      <c r="A55" s="42" t="s">
        <v>88</v>
      </c>
      <c r="B55" s="56" t="s">
        <v>89</v>
      </c>
      <c r="C55" s="57">
        <v>0</v>
      </c>
      <c r="D55" s="57">
        <v>3.6</v>
      </c>
      <c r="E55" s="57"/>
    </row>
    <row r="56" spans="1:6" ht="25.5">
      <c r="A56" s="53" t="s">
        <v>90</v>
      </c>
      <c r="B56" s="58" t="s">
        <v>91</v>
      </c>
      <c r="C56" s="55">
        <f>SUM(C57:C61)</f>
        <v>15253.7</v>
      </c>
      <c r="D56" s="55">
        <f>SUM(D57:D61)</f>
        <v>2864.6</v>
      </c>
      <c r="E56" s="55">
        <f t="shared" si="0"/>
        <v>18.779705907419181</v>
      </c>
    </row>
    <row r="57" spans="1:6" ht="25.5">
      <c r="A57" s="42" t="s">
        <v>92</v>
      </c>
      <c r="B57" s="56" t="s">
        <v>93</v>
      </c>
      <c r="C57" s="57">
        <v>134</v>
      </c>
      <c r="D57" s="57">
        <v>62.3</v>
      </c>
      <c r="E57" s="57">
        <f t="shared" si="0"/>
        <v>46.492537313432834</v>
      </c>
    </row>
    <row r="58" spans="1:6" ht="89.25">
      <c r="A58" s="42" t="s">
        <v>280</v>
      </c>
      <c r="B58" s="56" t="s">
        <v>281</v>
      </c>
      <c r="C58" s="57">
        <v>0</v>
      </c>
      <c r="D58" s="57">
        <v>0.3</v>
      </c>
      <c r="E58" s="57"/>
    </row>
    <row r="59" spans="1:6" ht="102">
      <c r="A59" s="42" t="s">
        <v>96</v>
      </c>
      <c r="B59" s="56" t="s">
        <v>97</v>
      </c>
      <c r="C59" s="57">
        <v>12633.1</v>
      </c>
      <c r="D59" s="57">
        <v>1318.6</v>
      </c>
      <c r="E59" s="57">
        <f t="shared" si="0"/>
        <v>10.437659798465935</v>
      </c>
      <c r="F59" s="83"/>
    </row>
    <row r="60" spans="1:6" ht="102">
      <c r="A60" s="42" t="s">
        <v>98</v>
      </c>
      <c r="B60" s="56" t="s">
        <v>99</v>
      </c>
      <c r="C60" s="57">
        <v>100</v>
      </c>
      <c r="D60" s="57">
        <v>75.7</v>
      </c>
      <c r="E60" s="57">
        <f t="shared" si="0"/>
        <v>75.7</v>
      </c>
    </row>
    <row r="61" spans="1:6" ht="51">
      <c r="A61" s="42" t="s">
        <v>100</v>
      </c>
      <c r="B61" s="56" t="s">
        <v>101</v>
      </c>
      <c r="C61" s="57">
        <v>2386.6</v>
      </c>
      <c r="D61" s="57">
        <v>1407.7</v>
      </c>
      <c r="E61" s="57">
        <f t="shared" si="0"/>
        <v>58.983491158970921</v>
      </c>
    </row>
    <row r="62" spans="1:6">
      <c r="A62" s="53" t="s">
        <v>102</v>
      </c>
      <c r="B62" s="58" t="s">
        <v>103</v>
      </c>
      <c r="C62" s="55">
        <f>SUM(C63:C79)</f>
        <v>3419</v>
      </c>
      <c r="D62" s="55">
        <f>SUM(D63:D79)</f>
        <v>1404.8</v>
      </c>
      <c r="E62" s="55">
        <f t="shared" si="0"/>
        <v>41.088037437847326</v>
      </c>
    </row>
    <row r="63" spans="1:6" ht="114.75">
      <c r="A63" s="42" t="s">
        <v>104</v>
      </c>
      <c r="B63" s="56" t="s">
        <v>255</v>
      </c>
      <c r="C63" s="57">
        <v>200</v>
      </c>
      <c r="D63" s="57">
        <v>109.4</v>
      </c>
      <c r="E63" s="57">
        <f t="shared" si="0"/>
        <v>54.7</v>
      </c>
    </row>
    <row r="64" spans="1:6" ht="63.75">
      <c r="A64" s="42" t="s">
        <v>106</v>
      </c>
      <c r="B64" s="56" t="s">
        <v>107</v>
      </c>
      <c r="C64" s="57">
        <v>45</v>
      </c>
      <c r="D64" s="57">
        <v>8.5</v>
      </c>
      <c r="E64" s="57">
        <f t="shared" si="0"/>
        <v>18.888888888888889</v>
      </c>
    </row>
    <row r="65" spans="1:5" ht="63.75">
      <c r="A65" s="42" t="s">
        <v>108</v>
      </c>
      <c r="B65" s="56" t="s">
        <v>109</v>
      </c>
      <c r="C65" s="57">
        <v>262</v>
      </c>
      <c r="D65" s="57">
        <v>99.5</v>
      </c>
      <c r="E65" s="57">
        <f t="shared" si="0"/>
        <v>37.977099236641223</v>
      </c>
    </row>
    <row r="66" spans="1:5" ht="63.75">
      <c r="A66" s="42" t="s">
        <v>110</v>
      </c>
      <c r="B66" s="56" t="s">
        <v>111</v>
      </c>
      <c r="C66" s="57">
        <v>0</v>
      </c>
      <c r="D66" s="57"/>
      <c r="E66" s="57"/>
    </row>
    <row r="67" spans="1:5" ht="63.75">
      <c r="A67" s="42" t="s">
        <v>112</v>
      </c>
      <c r="B67" s="56" t="s">
        <v>113</v>
      </c>
      <c r="C67" s="57">
        <v>0</v>
      </c>
      <c r="D67" s="57"/>
      <c r="E67" s="57"/>
    </row>
    <row r="68" spans="1:5" ht="51">
      <c r="A68" s="42" t="s">
        <v>114</v>
      </c>
      <c r="B68" s="56" t="s">
        <v>115</v>
      </c>
      <c r="C68" s="60">
        <v>16</v>
      </c>
      <c r="D68" s="60">
        <v>4.0999999999999996</v>
      </c>
      <c r="E68" s="57">
        <f t="shared" si="0"/>
        <v>25.624999999999996</v>
      </c>
    </row>
    <row r="69" spans="1:5" ht="51">
      <c r="A69" s="42" t="s">
        <v>116</v>
      </c>
      <c r="B69" s="56" t="s">
        <v>115</v>
      </c>
      <c r="C69" s="60">
        <v>25</v>
      </c>
      <c r="D69" s="60"/>
      <c r="E69" s="57">
        <f t="shared" si="0"/>
        <v>0</v>
      </c>
    </row>
    <row r="70" spans="1:5" ht="51">
      <c r="A70" s="42" t="s">
        <v>274</v>
      </c>
      <c r="B70" s="56" t="s">
        <v>275</v>
      </c>
      <c r="C70" s="60"/>
      <c r="D70" s="60">
        <v>17.8</v>
      </c>
      <c r="E70" s="57"/>
    </row>
    <row r="71" spans="1:5" ht="25.5">
      <c r="A71" s="42" t="s">
        <v>117</v>
      </c>
      <c r="B71" s="56" t="s">
        <v>118</v>
      </c>
      <c r="C71" s="57">
        <v>148</v>
      </c>
      <c r="D71" s="57">
        <v>11.5</v>
      </c>
      <c r="E71" s="57">
        <f t="shared" si="0"/>
        <v>7.7702702702702702</v>
      </c>
    </row>
    <row r="72" spans="1:5" ht="51">
      <c r="A72" s="42" t="s">
        <v>119</v>
      </c>
      <c r="B72" s="56" t="s">
        <v>120</v>
      </c>
      <c r="C72" s="57">
        <v>510</v>
      </c>
      <c r="D72" s="57">
        <v>132.30000000000001</v>
      </c>
      <c r="E72" s="57">
        <f t="shared" si="0"/>
        <v>25.941176470588239</v>
      </c>
    </row>
    <row r="73" spans="1:5" ht="25.5">
      <c r="A73" s="42" t="s">
        <v>121</v>
      </c>
      <c r="B73" s="42" t="s">
        <v>264</v>
      </c>
      <c r="C73" s="57">
        <v>204</v>
      </c>
      <c r="D73" s="57">
        <v>15.3</v>
      </c>
      <c r="E73" s="57">
        <f t="shared" si="0"/>
        <v>7.5</v>
      </c>
    </row>
    <row r="74" spans="1:5" ht="51">
      <c r="A74" s="42" t="s">
        <v>123</v>
      </c>
      <c r="B74" s="56" t="s">
        <v>124</v>
      </c>
      <c r="C74" s="57">
        <v>78</v>
      </c>
      <c r="D74" s="57">
        <v>50.5</v>
      </c>
      <c r="E74" s="57">
        <f t="shared" si="0"/>
        <v>64.743589743589737</v>
      </c>
    </row>
    <row r="75" spans="1:5" ht="38.25">
      <c r="A75" s="42" t="s">
        <v>125</v>
      </c>
      <c r="B75" s="56" t="s">
        <v>126</v>
      </c>
      <c r="C75" s="57"/>
      <c r="D75" s="57">
        <v>1</v>
      </c>
      <c r="E75" s="57"/>
    </row>
    <row r="76" spans="1:5" ht="76.5">
      <c r="A76" s="42" t="s">
        <v>276</v>
      </c>
      <c r="B76" s="56" t="s">
        <v>277</v>
      </c>
      <c r="C76" s="57"/>
      <c r="D76" s="57">
        <v>0.1</v>
      </c>
      <c r="E76" s="57"/>
    </row>
    <row r="77" spans="1:5" ht="63.75">
      <c r="A77" s="42" t="s">
        <v>279</v>
      </c>
      <c r="B77" s="56" t="s">
        <v>252</v>
      </c>
      <c r="C77" s="57"/>
      <c r="D77" s="57">
        <v>3</v>
      </c>
      <c r="E77" s="57"/>
    </row>
    <row r="78" spans="1:5" ht="51">
      <c r="A78" s="42" t="s">
        <v>266</v>
      </c>
      <c r="B78" s="56" t="s">
        <v>267</v>
      </c>
      <c r="C78" s="57"/>
      <c r="D78" s="57">
        <v>6</v>
      </c>
      <c r="E78" s="57"/>
    </row>
    <row r="79" spans="1:5" ht="38.25">
      <c r="A79" s="42" t="s">
        <v>127</v>
      </c>
      <c r="B79" s="56" t="s">
        <v>128</v>
      </c>
      <c r="C79" s="57">
        <f>SUM(C81:C89)</f>
        <v>1931</v>
      </c>
      <c r="D79" s="57">
        <f>SUM(D81:D89)</f>
        <v>945.8</v>
      </c>
      <c r="E79" s="57">
        <f t="shared" ref="E79:E141" si="3">SUM(D79*100/C79)</f>
        <v>48.979803210771621</v>
      </c>
    </row>
    <row r="80" spans="1:5">
      <c r="A80" s="42"/>
      <c r="B80" s="56" t="s">
        <v>129</v>
      </c>
      <c r="C80" s="57"/>
      <c r="D80" s="57"/>
      <c r="E80" s="57"/>
    </row>
    <row r="81" spans="1:5">
      <c r="A81" s="42" t="s">
        <v>130</v>
      </c>
      <c r="B81" s="56"/>
      <c r="C81" s="57"/>
      <c r="D81" s="57"/>
      <c r="E81" s="57"/>
    </row>
    <row r="82" spans="1:5">
      <c r="A82" s="42" t="s">
        <v>278</v>
      </c>
      <c r="B82" s="56"/>
      <c r="C82" s="57"/>
      <c r="D82" s="57">
        <v>41</v>
      </c>
      <c r="E82" s="57"/>
    </row>
    <row r="83" spans="1:5">
      <c r="A83" s="42" t="s">
        <v>131</v>
      </c>
      <c r="B83" s="56"/>
      <c r="C83" s="57">
        <v>38</v>
      </c>
      <c r="D83" s="57">
        <v>24.4</v>
      </c>
      <c r="E83" s="57">
        <f t="shared" si="3"/>
        <v>64.21052631578948</v>
      </c>
    </row>
    <row r="84" spans="1:5">
      <c r="A84" s="42" t="s">
        <v>136</v>
      </c>
      <c r="B84" s="56"/>
      <c r="C84" s="57">
        <v>55</v>
      </c>
      <c r="D84" s="57">
        <v>103.5</v>
      </c>
      <c r="E84" s="57">
        <f t="shared" si="3"/>
        <v>188.18181818181819</v>
      </c>
    </row>
    <row r="85" spans="1:5">
      <c r="A85" s="42" t="s">
        <v>132</v>
      </c>
      <c r="B85" s="56"/>
      <c r="C85" s="57">
        <v>21</v>
      </c>
      <c r="D85" s="57">
        <v>0</v>
      </c>
      <c r="E85" s="57">
        <f t="shared" si="3"/>
        <v>0</v>
      </c>
    </row>
    <row r="86" spans="1:5">
      <c r="A86" s="42" t="s">
        <v>133</v>
      </c>
      <c r="B86" s="56"/>
      <c r="C86" s="57">
        <v>30</v>
      </c>
      <c r="D86" s="57">
        <v>8</v>
      </c>
      <c r="E86" s="57">
        <f t="shared" si="3"/>
        <v>26.666666666666668</v>
      </c>
    </row>
    <row r="87" spans="1:5">
      <c r="A87" s="42" t="s">
        <v>243</v>
      </c>
      <c r="B87" s="56"/>
      <c r="C87" s="57"/>
      <c r="D87" s="57">
        <v>0.6</v>
      </c>
      <c r="E87" s="57"/>
    </row>
    <row r="88" spans="1:5">
      <c r="A88" s="42" t="s">
        <v>134</v>
      </c>
      <c r="B88" s="56"/>
      <c r="C88" s="57">
        <v>1232</v>
      </c>
      <c r="D88" s="57">
        <v>592.5</v>
      </c>
      <c r="E88" s="57">
        <f t="shared" si="3"/>
        <v>48.092532467532465</v>
      </c>
    </row>
    <row r="89" spans="1:5">
      <c r="A89" s="42" t="s">
        <v>135</v>
      </c>
      <c r="B89" s="56"/>
      <c r="C89" s="57">
        <v>555</v>
      </c>
      <c r="D89" s="57">
        <v>175.8</v>
      </c>
      <c r="E89" s="57">
        <f t="shared" si="3"/>
        <v>31.675675675675677</v>
      </c>
    </row>
    <row r="90" spans="1:5">
      <c r="A90" s="58" t="s">
        <v>137</v>
      </c>
      <c r="B90" s="58" t="s">
        <v>138</v>
      </c>
      <c r="C90" s="55">
        <f>SUM(C91)</f>
        <v>0</v>
      </c>
      <c r="D90" s="55">
        <f>SUM(D91)</f>
        <v>14.9</v>
      </c>
      <c r="E90" s="57"/>
    </row>
    <row r="91" spans="1:5">
      <c r="A91" s="56" t="s">
        <v>139</v>
      </c>
      <c r="B91" s="56" t="s">
        <v>140</v>
      </c>
      <c r="C91" s="57">
        <f>SUM(C92:C96)</f>
        <v>0</v>
      </c>
      <c r="D91" s="57">
        <f>SUM(D92:D96)</f>
        <v>14.9</v>
      </c>
      <c r="E91" s="57"/>
    </row>
    <row r="92" spans="1:5">
      <c r="A92" s="56" t="s">
        <v>141</v>
      </c>
      <c r="B92" s="56" t="s">
        <v>140</v>
      </c>
      <c r="C92" s="57"/>
      <c r="D92" s="57">
        <v>0</v>
      </c>
      <c r="E92" s="57"/>
    </row>
    <row r="93" spans="1:5">
      <c r="A93" s="56" t="s">
        <v>142</v>
      </c>
      <c r="B93" s="56" t="s">
        <v>140</v>
      </c>
      <c r="C93" s="57"/>
      <c r="D93" s="57">
        <v>0</v>
      </c>
      <c r="E93" s="57"/>
    </row>
    <row r="94" spans="1:5">
      <c r="A94" s="56" t="s">
        <v>143</v>
      </c>
      <c r="B94" s="56" t="s">
        <v>140</v>
      </c>
      <c r="C94" s="57"/>
      <c r="D94" s="57">
        <v>0</v>
      </c>
      <c r="E94" s="57"/>
    </row>
    <row r="95" spans="1:5">
      <c r="A95" s="56" t="s">
        <v>144</v>
      </c>
      <c r="B95" s="56" t="s">
        <v>140</v>
      </c>
      <c r="C95" s="57"/>
      <c r="D95" s="57">
        <v>0.4</v>
      </c>
      <c r="E95" s="57"/>
    </row>
    <row r="96" spans="1:5">
      <c r="A96" s="56" t="s">
        <v>145</v>
      </c>
      <c r="B96" s="56" t="s">
        <v>140</v>
      </c>
      <c r="C96" s="57"/>
      <c r="D96" s="57">
        <v>14.5</v>
      </c>
      <c r="E96" s="57"/>
    </row>
    <row r="97" spans="1:5" ht="25.5">
      <c r="A97" s="61" t="s">
        <v>146</v>
      </c>
      <c r="B97" s="61" t="s">
        <v>147</v>
      </c>
      <c r="C97" s="62"/>
      <c r="D97" s="62"/>
      <c r="E97" s="57"/>
    </row>
    <row r="98" spans="1:5">
      <c r="A98" s="63" t="s">
        <v>148</v>
      </c>
      <c r="B98" s="64" t="s">
        <v>149</v>
      </c>
      <c r="C98" s="65">
        <f>SUM(C99+C154+C157+C159)</f>
        <v>570661.1</v>
      </c>
      <c r="D98" s="65">
        <f>SUM(D99+D154+D157+D159)</f>
        <v>260772.03878999996</v>
      </c>
      <c r="E98" s="55">
        <f t="shared" si="3"/>
        <v>45.696480588916955</v>
      </c>
    </row>
    <row r="99" spans="1:5" ht="25.5">
      <c r="A99" s="42" t="s">
        <v>150</v>
      </c>
      <c r="B99" s="53" t="s">
        <v>151</v>
      </c>
      <c r="C99" s="66">
        <f>SUM(C100+C102+C136+C146)</f>
        <v>568661.1</v>
      </c>
      <c r="D99" s="66">
        <f>SUM(D100+D102+D136+D146)</f>
        <v>261569.55879000001</v>
      </c>
      <c r="E99" s="55">
        <f t="shared" si="3"/>
        <v>45.997441848932525</v>
      </c>
    </row>
    <row r="100" spans="1:5">
      <c r="A100" s="67" t="s">
        <v>152</v>
      </c>
      <c r="B100" s="53" t="s">
        <v>153</v>
      </c>
      <c r="C100" s="68">
        <f>SUM(C101)</f>
        <v>13591</v>
      </c>
      <c r="D100" s="68">
        <f>SUM(D101)</f>
        <v>6798</v>
      </c>
      <c r="E100" s="55">
        <f t="shared" si="3"/>
        <v>50.018394525789127</v>
      </c>
    </row>
    <row r="101" spans="1:5" ht="25.5">
      <c r="A101" s="46" t="s">
        <v>154</v>
      </c>
      <c r="B101" s="42" t="s">
        <v>155</v>
      </c>
      <c r="C101" s="59">
        <v>13591</v>
      </c>
      <c r="D101" s="57">
        <v>6798</v>
      </c>
      <c r="E101" s="57">
        <f t="shared" si="3"/>
        <v>50.018394525789127</v>
      </c>
    </row>
    <row r="102" spans="1:5">
      <c r="A102" s="67" t="s">
        <v>156</v>
      </c>
      <c r="B102" s="53" t="s">
        <v>157</v>
      </c>
      <c r="C102" s="69">
        <f>SUM(C103+C104+C105+C108+C111+C112)</f>
        <v>238655.3</v>
      </c>
      <c r="D102" s="69">
        <f>SUM(D103+D104+D105+D108+D112)</f>
        <v>64655.617000000006</v>
      </c>
      <c r="E102" s="55">
        <f t="shared" si="3"/>
        <v>27.091632576355941</v>
      </c>
    </row>
    <row r="103" spans="1:5" ht="51">
      <c r="A103" s="46" t="s">
        <v>158</v>
      </c>
      <c r="B103" s="42" t="s">
        <v>223</v>
      </c>
      <c r="C103" s="59">
        <v>725</v>
      </c>
      <c r="D103" s="57"/>
      <c r="E103" s="57">
        <f t="shared" si="3"/>
        <v>0</v>
      </c>
    </row>
    <row r="104" spans="1:5" ht="38.25">
      <c r="A104" s="46" t="s">
        <v>160</v>
      </c>
      <c r="B104" s="42" t="s">
        <v>161</v>
      </c>
      <c r="C104" s="59">
        <v>1944</v>
      </c>
      <c r="D104" s="57"/>
      <c r="E104" s="57">
        <f t="shared" si="3"/>
        <v>0</v>
      </c>
    </row>
    <row r="105" spans="1:5" ht="51">
      <c r="A105" s="70" t="s">
        <v>162</v>
      </c>
      <c r="B105" s="71" t="s">
        <v>225</v>
      </c>
      <c r="C105" s="72">
        <f>SUM(C106:C107)</f>
        <v>88136.299999999988</v>
      </c>
      <c r="D105" s="72">
        <f>SUM(D106:D107)</f>
        <v>0</v>
      </c>
      <c r="E105" s="73">
        <f t="shared" si="3"/>
        <v>0</v>
      </c>
    </row>
    <row r="106" spans="1:5" ht="25.5">
      <c r="A106" s="46" t="s">
        <v>162</v>
      </c>
      <c r="B106" s="42" t="s">
        <v>226</v>
      </c>
      <c r="C106" s="59">
        <v>15351.4</v>
      </c>
      <c r="D106" s="57"/>
      <c r="E106" s="57">
        <f t="shared" si="3"/>
        <v>0</v>
      </c>
    </row>
    <row r="107" spans="1:5" ht="25.5">
      <c r="A107" s="46" t="s">
        <v>162</v>
      </c>
      <c r="B107" s="42" t="s">
        <v>227</v>
      </c>
      <c r="C107" s="59">
        <v>72784.899999999994</v>
      </c>
      <c r="D107" s="74"/>
      <c r="E107" s="57">
        <f t="shared" si="3"/>
        <v>0</v>
      </c>
    </row>
    <row r="108" spans="1:5" ht="51">
      <c r="A108" s="70" t="s">
        <v>164</v>
      </c>
      <c r="B108" s="71" t="s">
        <v>228</v>
      </c>
      <c r="C108" s="72">
        <f>SUM(C109:C110)</f>
        <v>3382.3</v>
      </c>
      <c r="D108" s="72">
        <f>SUM(D109:D110)</f>
        <v>2666.3</v>
      </c>
      <c r="E108" s="73">
        <f t="shared" si="3"/>
        <v>78.830973006534009</v>
      </c>
    </row>
    <row r="109" spans="1:5" ht="38.25">
      <c r="A109" s="46" t="s">
        <v>164</v>
      </c>
      <c r="B109" s="42" t="s">
        <v>165</v>
      </c>
      <c r="C109" s="59">
        <v>2064.5</v>
      </c>
      <c r="D109" s="57">
        <v>1363.8</v>
      </c>
      <c r="E109" s="57">
        <f t="shared" si="3"/>
        <v>66.059578590457733</v>
      </c>
    </row>
    <row r="110" spans="1:5" ht="51">
      <c r="A110" s="46" t="s">
        <v>164</v>
      </c>
      <c r="B110" s="42" t="s">
        <v>166</v>
      </c>
      <c r="C110" s="59">
        <v>1317.8</v>
      </c>
      <c r="D110" s="57">
        <v>1302.5</v>
      </c>
      <c r="E110" s="57">
        <f t="shared" si="3"/>
        <v>98.838974047655185</v>
      </c>
    </row>
    <row r="111" spans="1:5" ht="38.25">
      <c r="A111" s="46" t="s">
        <v>260</v>
      </c>
      <c r="B111" s="42" t="s">
        <v>261</v>
      </c>
      <c r="C111" s="59">
        <v>6382.7</v>
      </c>
      <c r="D111" s="57"/>
      <c r="E111" s="57"/>
    </row>
    <row r="112" spans="1:5">
      <c r="A112" s="46" t="s">
        <v>167</v>
      </c>
      <c r="B112" s="42" t="s">
        <v>256</v>
      </c>
      <c r="C112" s="57">
        <f>SUM(C113+C124+C131+C135)</f>
        <v>138085</v>
      </c>
      <c r="D112" s="57">
        <f>SUM(D113+D124+D131+D135)</f>
        <v>61989.317000000003</v>
      </c>
      <c r="E112" s="57">
        <f t="shared" si="3"/>
        <v>44.892143969294274</v>
      </c>
    </row>
    <row r="113" spans="1:9">
      <c r="A113" s="70" t="s">
        <v>168</v>
      </c>
      <c r="B113" s="71"/>
      <c r="C113" s="73">
        <f>SUM(C114:C123)</f>
        <v>37490.270000000004</v>
      </c>
      <c r="D113" s="73">
        <f>SUM(D114:D121)</f>
        <v>2387.1170000000002</v>
      </c>
      <c r="E113" s="73">
        <f t="shared" si="3"/>
        <v>6.3672974347744091</v>
      </c>
    </row>
    <row r="114" spans="1:9" ht="25.5">
      <c r="A114" s="46" t="s">
        <v>168</v>
      </c>
      <c r="B114" s="42" t="s">
        <v>169</v>
      </c>
      <c r="C114" s="59">
        <v>62.7</v>
      </c>
      <c r="D114" s="57"/>
      <c r="E114" s="57">
        <f t="shared" si="3"/>
        <v>0</v>
      </c>
    </row>
    <row r="115" spans="1:9" ht="51">
      <c r="A115" s="46" t="s">
        <v>168</v>
      </c>
      <c r="B115" s="42" t="s">
        <v>170</v>
      </c>
      <c r="C115" s="59">
        <v>5394.4</v>
      </c>
      <c r="D115" s="74"/>
      <c r="E115" s="57">
        <f t="shared" si="3"/>
        <v>0</v>
      </c>
    </row>
    <row r="116" spans="1:9" ht="25.5">
      <c r="A116" s="46" t="s">
        <v>168</v>
      </c>
      <c r="B116" s="42" t="s">
        <v>171</v>
      </c>
      <c r="C116" s="59">
        <v>69.400000000000006</v>
      </c>
      <c r="D116" s="57"/>
      <c r="E116" s="57">
        <f t="shared" si="3"/>
        <v>0</v>
      </c>
    </row>
    <row r="117" spans="1:9" ht="51">
      <c r="A117" s="46" t="s">
        <v>168</v>
      </c>
      <c r="B117" s="42" t="s">
        <v>172</v>
      </c>
      <c r="C117" s="59">
        <v>6500</v>
      </c>
      <c r="D117" s="57"/>
      <c r="E117" s="57">
        <f t="shared" si="3"/>
        <v>0</v>
      </c>
    </row>
    <row r="118" spans="1:9" ht="76.5">
      <c r="A118" s="46" t="s">
        <v>168</v>
      </c>
      <c r="B118" s="42" t="s">
        <v>173</v>
      </c>
      <c r="C118" s="59">
        <v>169.9</v>
      </c>
      <c r="D118" s="57">
        <v>169.9</v>
      </c>
      <c r="E118" s="57">
        <f t="shared" si="3"/>
        <v>100</v>
      </c>
    </row>
    <row r="119" spans="1:9" ht="51">
      <c r="A119" s="46" t="s">
        <v>168</v>
      </c>
      <c r="B119" s="42" t="s">
        <v>174</v>
      </c>
      <c r="C119" s="59">
        <f>6716.5+236.3</f>
        <v>6952.8</v>
      </c>
      <c r="D119" s="57"/>
      <c r="E119" s="57">
        <f t="shared" si="3"/>
        <v>0</v>
      </c>
      <c r="I119" t="s">
        <v>215</v>
      </c>
    </row>
    <row r="120" spans="1:9" ht="38.25">
      <c r="A120" s="46" t="s">
        <v>168</v>
      </c>
      <c r="B120" s="42" t="s">
        <v>175</v>
      </c>
      <c r="C120" s="59">
        <v>2307.6</v>
      </c>
      <c r="D120" s="74">
        <v>2217.2170000000001</v>
      </c>
      <c r="E120" s="57">
        <f t="shared" si="3"/>
        <v>96.083246663199873</v>
      </c>
    </row>
    <row r="121" spans="1:9" ht="38.25">
      <c r="A121" s="46" t="s">
        <v>168</v>
      </c>
      <c r="B121" s="42" t="s">
        <v>176</v>
      </c>
      <c r="C121" s="59">
        <v>15700</v>
      </c>
      <c r="D121" s="57"/>
      <c r="E121" s="57">
        <f t="shared" si="3"/>
        <v>0</v>
      </c>
    </row>
    <row r="122" spans="1:9" ht="51">
      <c r="A122" s="46" t="s">
        <v>168</v>
      </c>
      <c r="B122" s="42" t="s">
        <v>258</v>
      </c>
      <c r="C122" s="59">
        <v>305.97000000000003</v>
      </c>
      <c r="D122" s="57"/>
      <c r="E122" s="57"/>
    </row>
    <row r="123" spans="1:9" ht="51">
      <c r="A123" s="46" t="s">
        <v>168</v>
      </c>
      <c r="B123" s="42" t="s">
        <v>259</v>
      </c>
      <c r="C123" s="59">
        <v>27.5</v>
      </c>
      <c r="D123" s="57"/>
      <c r="E123" s="57"/>
    </row>
    <row r="124" spans="1:9">
      <c r="A124" s="70" t="s">
        <v>177</v>
      </c>
      <c r="B124" s="71"/>
      <c r="C124" s="72">
        <f>SUM(C125:C130)</f>
        <v>41531.81</v>
      </c>
      <c r="D124" s="72">
        <f>SUM(D125:D128)</f>
        <v>29056.2</v>
      </c>
      <c r="E124" s="73">
        <f t="shared" si="3"/>
        <v>69.961313990408797</v>
      </c>
    </row>
    <row r="125" spans="1:9" ht="76.5">
      <c r="A125" s="46" t="s">
        <v>177</v>
      </c>
      <c r="B125" s="42" t="s">
        <v>178</v>
      </c>
      <c r="C125" s="59">
        <v>1742</v>
      </c>
      <c r="D125" s="57">
        <v>1742</v>
      </c>
      <c r="E125" s="57">
        <f t="shared" si="3"/>
        <v>100</v>
      </c>
    </row>
    <row r="126" spans="1:9" ht="38.25">
      <c r="A126" s="46" t="s">
        <v>177</v>
      </c>
      <c r="B126" s="42" t="s">
        <v>179</v>
      </c>
      <c r="C126" s="59">
        <v>28545</v>
      </c>
      <c r="D126" s="57">
        <f>7136+7136+2379</f>
        <v>16651</v>
      </c>
      <c r="E126" s="57">
        <f t="shared" si="3"/>
        <v>58.332457523208966</v>
      </c>
    </row>
    <row r="127" spans="1:9" ht="25.5">
      <c r="A127" s="46" t="s">
        <v>177</v>
      </c>
      <c r="B127" s="42" t="s">
        <v>180</v>
      </c>
      <c r="C127" s="59">
        <f>8893+370.2</f>
        <v>9263.2000000000007</v>
      </c>
      <c r="D127" s="57">
        <v>9263.2000000000007</v>
      </c>
      <c r="E127" s="57">
        <f t="shared" si="3"/>
        <v>100</v>
      </c>
    </row>
    <row r="128" spans="1:9" ht="63.75">
      <c r="A128" s="46" t="s">
        <v>177</v>
      </c>
      <c r="B128" s="42" t="s">
        <v>181</v>
      </c>
      <c r="C128" s="59">
        <v>1400</v>
      </c>
      <c r="D128" s="57">
        <v>1400</v>
      </c>
      <c r="E128" s="57">
        <f t="shared" si="3"/>
        <v>100</v>
      </c>
    </row>
    <row r="129" spans="1:5" ht="51">
      <c r="A129" s="46" t="s">
        <v>177</v>
      </c>
      <c r="B129" s="42" t="s">
        <v>258</v>
      </c>
      <c r="C129" s="59">
        <v>554.11</v>
      </c>
      <c r="D129" s="57"/>
      <c r="E129" s="57">
        <f t="shared" si="3"/>
        <v>0</v>
      </c>
    </row>
    <row r="130" spans="1:5" ht="51">
      <c r="A130" s="46" t="s">
        <v>177</v>
      </c>
      <c r="B130" s="42" t="s">
        <v>259</v>
      </c>
      <c r="C130" s="59">
        <v>27.5</v>
      </c>
      <c r="D130" s="57"/>
      <c r="E130" s="57">
        <f t="shared" si="3"/>
        <v>0</v>
      </c>
    </row>
    <row r="131" spans="1:5">
      <c r="A131" s="70" t="s">
        <v>249</v>
      </c>
      <c r="B131" s="42"/>
      <c r="C131" s="72">
        <f>SUM(C132:C134)</f>
        <v>6971.92</v>
      </c>
      <c r="D131" s="72">
        <f>SUM(D132:D134)</f>
        <v>4500</v>
      </c>
      <c r="E131" s="73">
        <f t="shared" si="3"/>
        <v>64.54463046047573</v>
      </c>
    </row>
    <row r="132" spans="1:5" ht="89.25">
      <c r="A132" s="46" t="s">
        <v>249</v>
      </c>
      <c r="B132" s="42" t="s">
        <v>250</v>
      </c>
      <c r="C132" s="59">
        <v>4500</v>
      </c>
      <c r="D132" s="57">
        <v>4500</v>
      </c>
      <c r="E132" s="57">
        <f t="shared" si="3"/>
        <v>100</v>
      </c>
    </row>
    <row r="133" spans="1:5" ht="51">
      <c r="A133" s="46" t="s">
        <v>249</v>
      </c>
      <c r="B133" s="42" t="s">
        <v>258</v>
      </c>
      <c r="C133" s="59">
        <v>784.92</v>
      </c>
      <c r="D133" s="57"/>
      <c r="E133" s="57"/>
    </row>
    <row r="134" spans="1:5" ht="38.25">
      <c r="A134" s="46" t="s">
        <v>249</v>
      </c>
      <c r="B134" s="42" t="s">
        <v>262</v>
      </c>
      <c r="C134" s="59">
        <v>1687</v>
      </c>
      <c r="D134" s="57"/>
      <c r="E134" s="57"/>
    </row>
    <row r="135" spans="1:5" ht="51">
      <c r="A135" s="46" t="s">
        <v>182</v>
      </c>
      <c r="B135" s="71" t="s">
        <v>183</v>
      </c>
      <c r="C135" s="72">
        <v>52091</v>
      </c>
      <c r="D135" s="73">
        <f>21705+4341</f>
        <v>26046</v>
      </c>
      <c r="E135" s="73">
        <f t="shared" si="3"/>
        <v>50.000959858708796</v>
      </c>
    </row>
    <row r="136" spans="1:5">
      <c r="A136" s="67" t="s">
        <v>184</v>
      </c>
      <c r="B136" s="53" t="s">
        <v>185</v>
      </c>
      <c r="C136" s="55">
        <f>SUM(C137+C138+C139+C140+C145)</f>
        <v>311447.8</v>
      </c>
      <c r="D136" s="55">
        <f>SUM(D137+D138+D139+D140+D145)</f>
        <v>185444.94179000001</v>
      </c>
      <c r="E136" s="55">
        <f t="shared" si="3"/>
        <v>59.54286457955395</v>
      </c>
    </row>
    <row r="137" spans="1:5" ht="38.25">
      <c r="A137" s="46" t="s">
        <v>186</v>
      </c>
      <c r="B137" s="42" t="s">
        <v>229</v>
      </c>
      <c r="C137" s="59">
        <v>15298.6</v>
      </c>
      <c r="D137" s="81">
        <v>8700.2602100000004</v>
      </c>
      <c r="E137" s="57">
        <f t="shared" si="3"/>
        <v>56.869649575778176</v>
      </c>
    </row>
    <row r="138" spans="1:5" ht="38.25">
      <c r="A138" s="46" t="s">
        <v>247</v>
      </c>
      <c r="B138" s="42" t="s">
        <v>248</v>
      </c>
      <c r="C138" s="59">
        <v>3632</v>
      </c>
      <c r="D138" s="57">
        <v>2724</v>
      </c>
      <c r="E138" s="57">
        <f t="shared" si="3"/>
        <v>75</v>
      </c>
    </row>
    <row r="139" spans="1:5" ht="38.25">
      <c r="A139" s="46" t="s">
        <v>188</v>
      </c>
      <c r="B139" s="42" t="s">
        <v>230</v>
      </c>
      <c r="C139" s="59">
        <v>18036</v>
      </c>
      <c r="D139" s="81">
        <v>7665.3581400000003</v>
      </c>
      <c r="E139" s="57">
        <f t="shared" si="3"/>
        <v>42.50032235528942</v>
      </c>
    </row>
    <row r="140" spans="1:5" ht="38.25">
      <c r="A140" s="46" t="s">
        <v>190</v>
      </c>
      <c r="B140" s="42" t="s">
        <v>191</v>
      </c>
      <c r="C140" s="72">
        <f>SUM(C141:C144)</f>
        <v>59658.2</v>
      </c>
      <c r="D140" s="82">
        <f>SUM(D141:D144)</f>
        <v>37133.32344</v>
      </c>
      <c r="E140" s="57">
        <f t="shared" si="3"/>
        <v>62.243452601654091</v>
      </c>
    </row>
    <row r="141" spans="1:5" ht="63.75">
      <c r="A141" s="46" t="s">
        <v>190</v>
      </c>
      <c r="B141" s="42" t="s">
        <v>192</v>
      </c>
      <c r="C141" s="59">
        <v>212</v>
      </c>
      <c r="D141" s="57">
        <v>53</v>
      </c>
      <c r="E141" s="57">
        <f t="shared" si="3"/>
        <v>25</v>
      </c>
    </row>
    <row r="142" spans="1:5" ht="76.5">
      <c r="A142" s="46" t="s">
        <v>190</v>
      </c>
      <c r="B142" s="42" t="s">
        <v>193</v>
      </c>
      <c r="C142" s="59">
        <v>59362.7</v>
      </c>
      <c r="D142" s="74">
        <f>22019.33644+405+8282.448+3107.7628+3037.2762+145</f>
        <v>36996.82344</v>
      </c>
      <c r="E142" s="57">
        <f t="shared" ref="E142:E148" si="4">SUM(D142*100/C142)</f>
        <v>62.323350251925874</v>
      </c>
    </row>
    <row r="143" spans="1:5" ht="63.75">
      <c r="A143" s="46" t="s">
        <v>190</v>
      </c>
      <c r="B143" s="42" t="s">
        <v>194</v>
      </c>
      <c r="C143" s="59">
        <v>0.1</v>
      </c>
      <c r="D143" s="57">
        <v>0.1</v>
      </c>
      <c r="E143" s="57">
        <f t="shared" si="4"/>
        <v>100</v>
      </c>
    </row>
    <row r="144" spans="1:5" ht="38.25">
      <c r="A144" s="46" t="s">
        <v>190</v>
      </c>
      <c r="B144" s="42" t="s">
        <v>195</v>
      </c>
      <c r="C144" s="59">
        <v>83.4</v>
      </c>
      <c r="D144" s="57">
        <v>83.4</v>
      </c>
      <c r="E144" s="57">
        <f t="shared" si="4"/>
        <v>100</v>
      </c>
    </row>
    <row r="145" spans="1:5" ht="191.25">
      <c r="A145" s="46" t="s">
        <v>196</v>
      </c>
      <c r="B145" s="42" t="s">
        <v>197</v>
      </c>
      <c r="C145" s="59">
        <f>213540+1283</f>
        <v>214823</v>
      </c>
      <c r="D145" s="57">
        <v>129222</v>
      </c>
      <c r="E145" s="57">
        <f t="shared" si="4"/>
        <v>60.152776937292565</v>
      </c>
    </row>
    <row r="146" spans="1:5">
      <c r="A146" s="67" t="s">
        <v>198</v>
      </c>
      <c r="B146" s="53" t="s">
        <v>199</v>
      </c>
      <c r="C146" s="66">
        <f>SUM(C147:C148)</f>
        <v>4967</v>
      </c>
      <c r="D146" s="66">
        <f>SUM(D148:D148)</f>
        <v>4671</v>
      </c>
      <c r="E146" s="55">
        <f t="shared" si="4"/>
        <v>94.040668411516009</v>
      </c>
    </row>
    <row r="147" spans="1:5" ht="51">
      <c r="A147" s="46" t="s">
        <v>246</v>
      </c>
      <c r="B147" s="42" t="s">
        <v>245</v>
      </c>
      <c r="C147" s="59">
        <v>109</v>
      </c>
      <c r="D147" s="66"/>
      <c r="E147" s="55"/>
    </row>
    <row r="148" spans="1:5" ht="25.5">
      <c r="A148" s="70" t="s">
        <v>231</v>
      </c>
      <c r="B148" s="76" t="s">
        <v>232</v>
      </c>
      <c r="C148" s="72">
        <f>SUM(C149:C153)</f>
        <v>4858</v>
      </c>
      <c r="D148" s="72">
        <f>SUM(D149:D153)</f>
        <v>4671</v>
      </c>
      <c r="E148" s="57">
        <f t="shared" si="4"/>
        <v>96.150679291889674</v>
      </c>
    </row>
    <row r="149" spans="1:5" ht="76.5">
      <c r="A149" s="46" t="s">
        <v>233</v>
      </c>
      <c r="B149" s="56" t="s">
        <v>234</v>
      </c>
      <c r="C149" s="75">
        <v>0</v>
      </c>
      <c r="D149" s="75"/>
      <c r="E149" s="57"/>
    </row>
    <row r="150" spans="1:5" ht="76.5">
      <c r="A150" s="46" t="s">
        <v>200</v>
      </c>
      <c r="B150" s="42" t="s">
        <v>201</v>
      </c>
      <c r="C150" s="59">
        <v>371</v>
      </c>
      <c r="D150" s="57">
        <f>93+95</f>
        <v>188</v>
      </c>
      <c r="E150" s="57">
        <f>SUM(D150*100/C150)</f>
        <v>50.673854447439354</v>
      </c>
    </row>
    <row r="151" spans="1:5" ht="102">
      <c r="A151" s="46" t="s">
        <v>200</v>
      </c>
      <c r="B151" s="42" t="s">
        <v>202</v>
      </c>
      <c r="C151" s="59">
        <v>6</v>
      </c>
      <c r="D151" s="57">
        <v>2</v>
      </c>
      <c r="E151" s="57">
        <f>SUM(D151*100/C151)</f>
        <v>33.333333333333336</v>
      </c>
    </row>
    <row r="152" spans="1:5" ht="102">
      <c r="A152" s="46" t="s">
        <v>203</v>
      </c>
      <c r="B152" s="42" t="s">
        <v>204</v>
      </c>
      <c r="C152" s="59">
        <f>1177+56</f>
        <v>1233</v>
      </c>
      <c r="D152" s="57">
        <v>1233</v>
      </c>
      <c r="E152" s="57">
        <f>SUM(D152*100/C152)</f>
        <v>100</v>
      </c>
    </row>
    <row r="153" spans="1:5" ht="25.5">
      <c r="A153" s="46" t="s">
        <v>268</v>
      </c>
      <c r="B153" s="42" t="s">
        <v>270</v>
      </c>
      <c r="C153" s="59">
        <v>3248</v>
      </c>
      <c r="D153" s="57">
        <v>3248</v>
      </c>
      <c r="E153" s="57">
        <f>SUM(D153*100/C153)</f>
        <v>100</v>
      </c>
    </row>
    <row r="154" spans="1:5" ht="25.5">
      <c r="A154" s="67" t="s">
        <v>205</v>
      </c>
      <c r="B154" s="53" t="s">
        <v>206</v>
      </c>
      <c r="C154" s="66">
        <f>SUM(C155:C156)</f>
        <v>2000</v>
      </c>
      <c r="D154" s="66">
        <f>SUM(D155:D156)</f>
        <v>2003.2</v>
      </c>
      <c r="E154" s="55">
        <f t="shared" ref="E154:E155" si="5">SUM(D154*100/C154)</f>
        <v>100.16</v>
      </c>
    </row>
    <row r="155" spans="1:5" ht="25.5">
      <c r="A155" s="46" t="s">
        <v>235</v>
      </c>
      <c r="B155" s="42" t="s">
        <v>206</v>
      </c>
      <c r="C155" s="59">
        <v>2000</v>
      </c>
      <c r="D155" s="59">
        <v>2000</v>
      </c>
      <c r="E155" s="57">
        <f t="shared" si="5"/>
        <v>100</v>
      </c>
    </row>
    <row r="156" spans="1:5" ht="25.5">
      <c r="A156" s="46" t="s">
        <v>236</v>
      </c>
      <c r="B156" s="42" t="s">
        <v>206</v>
      </c>
      <c r="C156" s="59">
        <v>0</v>
      </c>
      <c r="D156" s="57">
        <v>3.2</v>
      </c>
      <c r="E156" s="57"/>
    </row>
    <row r="157" spans="1:5" ht="25.5">
      <c r="A157" s="67" t="s">
        <v>219</v>
      </c>
      <c r="B157" s="53" t="s">
        <v>209</v>
      </c>
      <c r="C157" s="55">
        <f>SUM(C158)</f>
        <v>0</v>
      </c>
      <c r="D157" s="55">
        <f>SUM(D158)</f>
        <v>0.6</v>
      </c>
      <c r="E157" s="55"/>
    </row>
    <row r="158" spans="1:5" ht="38.25">
      <c r="A158" s="46" t="s">
        <v>220</v>
      </c>
      <c r="B158" s="42" t="s">
        <v>210</v>
      </c>
      <c r="C158" s="59">
        <v>0</v>
      </c>
      <c r="D158" s="57">
        <v>0.6</v>
      </c>
      <c r="E158" s="57"/>
    </row>
    <row r="159" spans="1:5" ht="51">
      <c r="A159" s="67" t="s">
        <v>211</v>
      </c>
      <c r="B159" s="53" t="s">
        <v>212</v>
      </c>
      <c r="C159" s="66">
        <f>SUM(C160:C163)</f>
        <v>0</v>
      </c>
      <c r="D159" s="66">
        <f>SUM(D160:D163)</f>
        <v>-2801.32</v>
      </c>
      <c r="E159" s="55"/>
    </row>
    <row r="160" spans="1:5">
      <c r="A160" s="46" t="s">
        <v>213</v>
      </c>
      <c r="B160" s="42"/>
      <c r="C160" s="77">
        <v>0</v>
      </c>
      <c r="D160" s="57">
        <v>-1097.6600000000001</v>
      </c>
      <c r="E160" s="57"/>
    </row>
    <row r="161" spans="1:5">
      <c r="A161" s="46" t="s">
        <v>214</v>
      </c>
      <c r="B161" s="42"/>
      <c r="C161" s="59" t="s">
        <v>215</v>
      </c>
      <c r="D161" s="57">
        <v>-1703.66</v>
      </c>
      <c r="E161" s="57"/>
    </row>
    <row r="162" spans="1:5">
      <c r="A162" s="46" t="s">
        <v>216</v>
      </c>
      <c r="B162" s="42"/>
      <c r="C162" s="59"/>
      <c r="D162" s="57"/>
      <c r="E162" s="57"/>
    </row>
    <row r="163" spans="1:5">
      <c r="A163" s="46" t="s">
        <v>217</v>
      </c>
      <c r="B163" s="42"/>
      <c r="C163" s="59"/>
      <c r="D163" s="57"/>
      <c r="E163" s="57"/>
    </row>
    <row r="164" spans="1:5">
      <c r="A164" s="67"/>
      <c r="B164" s="53" t="s">
        <v>218</v>
      </c>
      <c r="C164" s="78">
        <f>SUM(C6+C98)</f>
        <v>1110107.2999999998</v>
      </c>
      <c r="D164" s="78">
        <f>SUM(D6+D98)</f>
        <v>504385.93878999993</v>
      </c>
      <c r="E164" s="55">
        <f>SUM(D164*100/C164)</f>
        <v>45.435782540120222</v>
      </c>
    </row>
  </sheetData>
  <mergeCells count="1">
    <mergeCell ref="B1:D1"/>
  </mergeCells>
  <pageMargins left="0.70866141732283472" right="0" top="0.74803149606299213" bottom="0.3937007874015748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2"/>
  <sheetViews>
    <sheetView tabSelected="1" workbookViewId="0">
      <selection activeCell="H6" sqref="H6"/>
    </sheetView>
  </sheetViews>
  <sheetFormatPr defaultRowHeight="15"/>
  <cols>
    <col min="1" max="1" width="26.28515625" customWidth="1"/>
    <col min="2" max="2" width="27" customWidth="1"/>
    <col min="3" max="3" width="11.7109375" customWidth="1"/>
    <col min="4" max="4" width="15.140625" customWidth="1"/>
    <col min="5" max="5" width="11.28515625" customWidth="1"/>
  </cols>
  <sheetData>
    <row r="1" spans="1:5" ht="46.5" customHeight="1">
      <c r="A1" s="84" t="s">
        <v>282</v>
      </c>
      <c r="B1" s="84"/>
      <c r="C1" s="84"/>
      <c r="D1" s="84"/>
      <c r="E1" s="84"/>
    </row>
    <row r="3" spans="1:5">
      <c r="D3" s="44"/>
      <c r="E3" s="86" t="s">
        <v>239</v>
      </c>
    </row>
    <row r="4" spans="1:5" ht="63.75">
      <c r="A4" s="45" t="s">
        <v>1</v>
      </c>
      <c r="B4" s="46" t="s">
        <v>2</v>
      </c>
      <c r="C4" s="45" t="s">
        <v>283</v>
      </c>
      <c r="D4" s="47" t="s">
        <v>284</v>
      </c>
      <c r="E4" s="48" t="s">
        <v>5</v>
      </c>
    </row>
    <row r="5" spans="1:5">
      <c r="A5" s="49">
        <v>1</v>
      </c>
      <c r="B5" s="49">
        <v>2</v>
      </c>
      <c r="C5" s="50">
        <v>3</v>
      </c>
      <c r="D5" s="51">
        <v>5</v>
      </c>
      <c r="E5" s="52">
        <v>7</v>
      </c>
    </row>
    <row r="6" spans="1:5" ht="25.5">
      <c r="A6" s="53" t="s">
        <v>6</v>
      </c>
      <c r="B6" s="54" t="s">
        <v>7</v>
      </c>
      <c r="C6" s="55">
        <f>SUM(C7+C13+C21+C26+C28+C30+C36+C42+C53+C60+C88)</f>
        <v>539446.19999999995</v>
      </c>
      <c r="D6" s="55">
        <f>SUM(D7+D13+D21+D26+D28+D30+D36+D42+D53+D60+D88)</f>
        <v>302919.53999999998</v>
      </c>
      <c r="E6" s="55">
        <f>SUM(D6*100/C6)</f>
        <v>56.153799952618073</v>
      </c>
    </row>
    <row r="7" spans="1:5" ht="25.5">
      <c r="A7" s="53" t="s">
        <v>8</v>
      </c>
      <c r="B7" s="54" t="s">
        <v>9</v>
      </c>
      <c r="C7" s="55">
        <f>SUM(C8)</f>
        <v>438700</v>
      </c>
      <c r="D7" s="55">
        <f>SUM(D8)</f>
        <v>236565.9</v>
      </c>
      <c r="E7" s="55">
        <f t="shared" ref="E7:E72" si="0">SUM(D7*100/C7)</f>
        <v>53.924299065420563</v>
      </c>
    </row>
    <row r="8" spans="1:5" ht="25.5">
      <c r="A8" s="53" t="s">
        <v>10</v>
      </c>
      <c r="B8" s="54" t="s">
        <v>11</v>
      </c>
      <c r="C8" s="55">
        <f>SUM(C9:C12)</f>
        <v>438700</v>
      </c>
      <c r="D8" s="55">
        <f>SUM(D9:D12)</f>
        <v>236565.9</v>
      </c>
      <c r="E8" s="55">
        <f t="shared" si="0"/>
        <v>53.924299065420563</v>
      </c>
    </row>
    <row r="9" spans="1:5" ht="127.5">
      <c r="A9" s="42" t="s">
        <v>12</v>
      </c>
      <c r="B9" s="56" t="s">
        <v>13</v>
      </c>
      <c r="C9" s="57">
        <v>433107</v>
      </c>
      <c r="D9" s="57">
        <v>229177.5</v>
      </c>
      <c r="E9" s="57">
        <f t="shared" si="0"/>
        <v>52.91475316723119</v>
      </c>
    </row>
    <row r="10" spans="1:5" ht="191.25">
      <c r="A10" s="42" t="s">
        <v>14</v>
      </c>
      <c r="B10" s="56" t="s">
        <v>15</v>
      </c>
      <c r="C10" s="57">
        <v>931</v>
      </c>
      <c r="D10" s="57">
        <v>647.9</v>
      </c>
      <c r="E10" s="57">
        <f t="shared" si="0"/>
        <v>69.591836734693871</v>
      </c>
    </row>
    <row r="11" spans="1:5" ht="76.5">
      <c r="A11" s="42" t="s">
        <v>16</v>
      </c>
      <c r="B11" s="56" t="s">
        <v>17</v>
      </c>
      <c r="C11" s="57">
        <v>2862</v>
      </c>
      <c r="D11" s="57">
        <v>5574</v>
      </c>
      <c r="E11" s="57">
        <f t="shared" si="0"/>
        <v>194.75890985324946</v>
      </c>
    </row>
    <row r="12" spans="1:5" ht="153">
      <c r="A12" s="42" t="s">
        <v>18</v>
      </c>
      <c r="B12" s="56" t="s">
        <v>19</v>
      </c>
      <c r="C12" s="57">
        <v>1800</v>
      </c>
      <c r="D12" s="57">
        <v>1166.5</v>
      </c>
      <c r="E12" s="57">
        <f t="shared" si="0"/>
        <v>64.805555555555557</v>
      </c>
    </row>
    <row r="13" spans="1:5" ht="25.5">
      <c r="A13" s="53" t="s">
        <v>20</v>
      </c>
      <c r="B13" s="58" t="s">
        <v>21</v>
      </c>
      <c r="C13" s="55">
        <f>SUM(+C14+C17+C20)</f>
        <v>20933</v>
      </c>
      <c r="D13" s="55">
        <f>SUM(+D14+D17+D20)</f>
        <v>14783.9</v>
      </c>
      <c r="E13" s="55">
        <f t="shared" si="0"/>
        <v>70.624850714183353</v>
      </c>
    </row>
    <row r="14" spans="1:5" ht="38.25">
      <c r="A14" s="42" t="s">
        <v>23</v>
      </c>
      <c r="B14" s="56" t="s">
        <v>24</v>
      </c>
      <c r="C14" s="59">
        <f>SUM(C15:C16)</f>
        <v>20765</v>
      </c>
      <c r="D14" s="59">
        <f>SUM(D15:D16)</f>
        <v>14308.9</v>
      </c>
      <c r="E14" s="57">
        <f t="shared" si="0"/>
        <v>68.908740669395613</v>
      </c>
    </row>
    <row r="15" spans="1:5" ht="38.25">
      <c r="A15" s="42" t="s">
        <v>25</v>
      </c>
      <c r="B15" s="56" t="s">
        <v>24</v>
      </c>
      <c r="C15" s="57">
        <v>20685</v>
      </c>
      <c r="D15" s="57">
        <v>14233.3</v>
      </c>
      <c r="E15" s="57">
        <f t="shared" si="0"/>
        <v>68.809765530577707</v>
      </c>
    </row>
    <row r="16" spans="1:5" ht="63.75">
      <c r="A16" s="42" t="s">
        <v>26</v>
      </c>
      <c r="B16" s="56" t="s">
        <v>27</v>
      </c>
      <c r="C16" s="57">
        <v>80</v>
      </c>
      <c r="D16" s="57">
        <v>75.599999999999994</v>
      </c>
      <c r="E16" s="57">
        <f t="shared" si="0"/>
        <v>94.499999999999986</v>
      </c>
    </row>
    <row r="17" spans="1:5" ht="25.5">
      <c r="A17" s="42" t="s">
        <v>28</v>
      </c>
      <c r="B17" s="56" t="s">
        <v>29</v>
      </c>
      <c r="C17" s="59">
        <f>SUM(C18:C19)</f>
        <v>7</v>
      </c>
      <c r="D17" s="59">
        <f>SUM(D18:D19)</f>
        <v>3.2</v>
      </c>
      <c r="E17" s="57">
        <f t="shared" si="0"/>
        <v>45.714285714285715</v>
      </c>
    </row>
    <row r="18" spans="1:5" ht="25.5">
      <c r="A18" s="42" t="s">
        <v>30</v>
      </c>
      <c r="B18" s="56" t="s">
        <v>29</v>
      </c>
      <c r="C18" s="57">
        <v>7</v>
      </c>
      <c r="D18" s="57">
        <v>3.2</v>
      </c>
      <c r="E18" s="57">
        <f t="shared" si="0"/>
        <v>45.714285714285715</v>
      </c>
    </row>
    <row r="19" spans="1:5" ht="38.25">
      <c r="A19" s="42" t="s">
        <v>31</v>
      </c>
      <c r="B19" s="56" t="s">
        <v>32</v>
      </c>
      <c r="C19" s="57"/>
      <c r="D19" s="57"/>
      <c r="E19" s="57"/>
    </row>
    <row r="20" spans="1:5" ht="63.75">
      <c r="A20" s="42" t="s">
        <v>33</v>
      </c>
      <c r="B20" s="56" t="s">
        <v>22</v>
      </c>
      <c r="C20" s="57">
        <v>161</v>
      </c>
      <c r="D20" s="57">
        <v>471.8</v>
      </c>
      <c r="E20" s="57">
        <f t="shared" si="0"/>
        <v>293.04347826086956</v>
      </c>
    </row>
    <row r="21" spans="1:5" ht="25.5">
      <c r="A21" s="53" t="s">
        <v>34</v>
      </c>
      <c r="B21" s="58" t="s">
        <v>35</v>
      </c>
      <c r="C21" s="55">
        <f>SUM(C22:C23)</f>
        <v>31198</v>
      </c>
      <c r="D21" s="55">
        <f>SUM(D22:D23)</f>
        <v>21763.8</v>
      </c>
      <c r="E21" s="55">
        <f t="shared" si="0"/>
        <v>69.760241041092371</v>
      </c>
    </row>
    <row r="22" spans="1:5" ht="76.5">
      <c r="A22" s="42" t="s">
        <v>36</v>
      </c>
      <c r="B22" s="56" t="s">
        <v>37</v>
      </c>
      <c r="C22" s="57">
        <v>7918</v>
      </c>
      <c r="D22" s="57">
        <v>1007.8</v>
      </c>
      <c r="E22" s="57">
        <f t="shared" si="0"/>
        <v>12.727961606466279</v>
      </c>
    </row>
    <row r="23" spans="1:5">
      <c r="A23" s="42" t="s">
        <v>38</v>
      </c>
      <c r="B23" s="56" t="s">
        <v>39</v>
      </c>
      <c r="C23" s="59">
        <f>SUM(C24:C25)</f>
        <v>23280</v>
      </c>
      <c r="D23" s="59">
        <f>SUM(D24:D25)</f>
        <v>20756</v>
      </c>
      <c r="E23" s="57">
        <f t="shared" si="0"/>
        <v>89.158075601374577</v>
      </c>
    </row>
    <row r="24" spans="1:5" ht="114.75">
      <c r="A24" s="42" t="s">
        <v>40</v>
      </c>
      <c r="B24" s="56" t="s">
        <v>41</v>
      </c>
      <c r="C24" s="57">
        <v>3780</v>
      </c>
      <c r="D24" s="57">
        <v>933.5</v>
      </c>
      <c r="E24" s="57">
        <f t="shared" si="0"/>
        <v>24.695767195767196</v>
      </c>
    </row>
    <row r="25" spans="1:5" ht="114.75">
      <c r="A25" s="42" t="s">
        <v>42</v>
      </c>
      <c r="B25" s="56" t="s">
        <v>43</v>
      </c>
      <c r="C25" s="57">
        <v>19500</v>
      </c>
      <c r="D25" s="57">
        <v>19822.5</v>
      </c>
      <c r="E25" s="57">
        <f t="shared" si="0"/>
        <v>101.65384615384616</v>
      </c>
    </row>
    <row r="26" spans="1:5" ht="25.5">
      <c r="A26" s="53" t="s">
        <v>44</v>
      </c>
      <c r="B26" s="58" t="s">
        <v>45</v>
      </c>
      <c r="C26" s="55">
        <f>SUM(C27)</f>
        <v>3735</v>
      </c>
      <c r="D26" s="55">
        <f>SUM(D27)</f>
        <v>2107.6999999999998</v>
      </c>
      <c r="E26" s="55">
        <f t="shared" si="0"/>
        <v>56.431057563587679</v>
      </c>
    </row>
    <row r="27" spans="1:5" ht="76.5">
      <c r="A27" s="42" t="s">
        <v>46</v>
      </c>
      <c r="B27" s="56" t="s">
        <v>47</v>
      </c>
      <c r="C27" s="57">
        <v>3735</v>
      </c>
      <c r="D27" s="57">
        <v>2107.6999999999998</v>
      </c>
      <c r="E27" s="57">
        <f t="shared" si="0"/>
        <v>56.431057563587679</v>
      </c>
    </row>
    <row r="28" spans="1:5" ht="76.5">
      <c r="A28" s="58" t="s">
        <v>48</v>
      </c>
      <c r="B28" s="58" t="s">
        <v>238</v>
      </c>
      <c r="C28" s="55">
        <f>SUM(C29)</f>
        <v>0</v>
      </c>
      <c r="D28" s="55">
        <f>SUM(D29)</f>
        <v>0.24</v>
      </c>
      <c r="E28" s="55"/>
    </row>
    <row r="29" spans="1:5" ht="63.75">
      <c r="A29" s="56" t="s">
        <v>50</v>
      </c>
      <c r="B29" s="56" t="s">
        <v>51</v>
      </c>
      <c r="C29" s="57">
        <v>0</v>
      </c>
      <c r="D29" s="57">
        <v>0.24</v>
      </c>
      <c r="E29" s="57"/>
    </row>
    <row r="30" spans="1:5" ht="89.25">
      <c r="A30" s="53" t="s">
        <v>52</v>
      </c>
      <c r="B30" s="54" t="s">
        <v>53</v>
      </c>
      <c r="C30" s="55">
        <f>SUM(C31:C35)</f>
        <v>20496.5</v>
      </c>
      <c r="D30" s="55">
        <f>SUM(D31:D35)</f>
        <v>13108.7</v>
      </c>
      <c r="E30" s="55">
        <f t="shared" si="0"/>
        <v>63.955797331251674</v>
      </c>
    </row>
    <row r="31" spans="1:5" ht="127.5">
      <c r="A31" s="42" t="s">
        <v>54</v>
      </c>
      <c r="B31" s="56" t="s">
        <v>55</v>
      </c>
      <c r="C31" s="57">
        <v>13226.5</v>
      </c>
      <c r="D31" s="57">
        <v>9733.7000000000007</v>
      </c>
      <c r="E31" s="57">
        <f t="shared" si="0"/>
        <v>73.592409178543079</v>
      </c>
    </row>
    <row r="32" spans="1:5" ht="189.75" customHeight="1">
      <c r="A32" s="42" t="s">
        <v>253</v>
      </c>
      <c r="B32" s="56" t="s">
        <v>57</v>
      </c>
      <c r="C32" s="57">
        <v>6900</v>
      </c>
      <c r="D32" s="57">
        <v>3077.9</v>
      </c>
      <c r="E32" s="57">
        <f t="shared" ref="E32" si="1">SUM(D32*100/C32)</f>
        <v>44.607246376811595</v>
      </c>
    </row>
    <row r="33" spans="1:5" ht="51">
      <c r="A33" s="42" t="s">
        <v>254</v>
      </c>
      <c r="B33" s="56" t="s">
        <v>59</v>
      </c>
      <c r="C33" s="57">
        <v>15</v>
      </c>
      <c r="D33" s="57">
        <v>2.4</v>
      </c>
      <c r="E33" s="57">
        <f t="shared" ref="E33:E34" si="2">SUM(D33*100/C33)</f>
        <v>16</v>
      </c>
    </row>
    <row r="34" spans="1:5" ht="127.5">
      <c r="A34" s="42" t="s">
        <v>242</v>
      </c>
      <c r="B34" s="56" t="s">
        <v>63</v>
      </c>
      <c r="C34" s="57">
        <v>350</v>
      </c>
      <c r="D34" s="57">
        <v>289.5</v>
      </c>
      <c r="E34" s="57">
        <f t="shared" si="2"/>
        <v>82.714285714285708</v>
      </c>
    </row>
    <row r="35" spans="1:5" ht="76.5">
      <c r="A35" s="42" t="s">
        <v>60</v>
      </c>
      <c r="B35" s="56" t="s">
        <v>61</v>
      </c>
      <c r="C35" s="57">
        <v>5</v>
      </c>
      <c r="D35" s="57">
        <v>5.2</v>
      </c>
      <c r="E35" s="57">
        <f t="shared" si="0"/>
        <v>104</v>
      </c>
    </row>
    <row r="36" spans="1:5" ht="38.25">
      <c r="A36" s="53" t="s">
        <v>64</v>
      </c>
      <c r="B36" s="54" t="s">
        <v>65</v>
      </c>
      <c r="C36" s="55">
        <f>SUM(C37)</f>
        <v>1457</v>
      </c>
      <c r="D36" s="55">
        <f>SUM(D37)</f>
        <v>1473.1</v>
      </c>
      <c r="E36" s="55">
        <f t="shared" si="0"/>
        <v>101.10501029512697</v>
      </c>
    </row>
    <row r="37" spans="1:5" ht="38.25">
      <c r="A37" s="42" t="s">
        <v>66</v>
      </c>
      <c r="B37" s="56" t="s">
        <v>67</v>
      </c>
      <c r="C37" s="57">
        <f>SUM(C38:C41)</f>
        <v>1457</v>
      </c>
      <c r="D37" s="57">
        <f>SUM(D38:D41)</f>
        <v>1473.1</v>
      </c>
      <c r="E37" s="57">
        <f t="shared" si="0"/>
        <v>101.10501029512697</v>
      </c>
    </row>
    <row r="38" spans="1:5" ht="51">
      <c r="A38" s="42" t="s">
        <v>68</v>
      </c>
      <c r="B38" s="56" t="s">
        <v>69</v>
      </c>
      <c r="C38" s="60">
        <v>737</v>
      </c>
      <c r="D38" s="60">
        <v>856.6</v>
      </c>
      <c r="E38" s="57">
        <f t="shared" si="0"/>
        <v>116.22795115332428</v>
      </c>
    </row>
    <row r="39" spans="1:5" ht="51">
      <c r="A39" s="42" t="s">
        <v>70</v>
      </c>
      <c r="B39" s="56" t="s">
        <v>71</v>
      </c>
      <c r="C39" s="60">
        <v>53</v>
      </c>
      <c r="D39" s="60">
        <v>31.8</v>
      </c>
      <c r="E39" s="57">
        <f t="shared" si="0"/>
        <v>60</v>
      </c>
    </row>
    <row r="40" spans="1:5" ht="25.5">
      <c r="A40" s="42" t="s">
        <v>72</v>
      </c>
      <c r="B40" s="56" t="s">
        <v>73</v>
      </c>
      <c r="C40" s="60">
        <v>201</v>
      </c>
      <c r="D40" s="60">
        <v>197.1</v>
      </c>
      <c r="E40" s="57">
        <f t="shared" si="0"/>
        <v>98.059701492537314</v>
      </c>
    </row>
    <row r="41" spans="1:5" ht="25.5">
      <c r="A41" s="42" t="s">
        <v>74</v>
      </c>
      <c r="B41" s="56" t="s">
        <v>75</v>
      </c>
      <c r="C41" s="60">
        <v>466</v>
      </c>
      <c r="D41" s="60">
        <v>387.6</v>
      </c>
      <c r="E41" s="57">
        <f t="shared" si="0"/>
        <v>83.175965665236049</v>
      </c>
    </row>
    <row r="42" spans="1:5" ht="51">
      <c r="A42" s="53" t="s">
        <v>76</v>
      </c>
      <c r="B42" s="58" t="s">
        <v>77</v>
      </c>
      <c r="C42" s="55">
        <f>SUM(C43:C52)</f>
        <v>4254</v>
      </c>
      <c r="D42" s="55">
        <f>SUM(D43:D52)</f>
        <v>2817.7999999999997</v>
      </c>
      <c r="E42" s="55">
        <f t="shared" si="0"/>
        <v>66.238834038551957</v>
      </c>
    </row>
    <row r="43" spans="1:5" ht="89.25">
      <c r="A43" s="42" t="s">
        <v>78</v>
      </c>
      <c r="B43" s="56" t="s">
        <v>79</v>
      </c>
      <c r="C43" s="57">
        <v>2273</v>
      </c>
      <c r="D43" s="57">
        <v>1136</v>
      </c>
      <c r="E43" s="57">
        <f t="shared" si="0"/>
        <v>49.97800263968324</v>
      </c>
    </row>
    <row r="44" spans="1:5" ht="51">
      <c r="A44" s="42" t="s">
        <v>80</v>
      </c>
      <c r="B44" s="56" t="s">
        <v>81</v>
      </c>
      <c r="C44" s="57">
        <v>220</v>
      </c>
      <c r="D44" s="57">
        <v>124.8</v>
      </c>
      <c r="E44" s="57">
        <f t="shared" si="0"/>
        <v>56.727272727272727</v>
      </c>
    </row>
    <row r="45" spans="1:5" ht="51">
      <c r="A45" s="42" t="s">
        <v>82</v>
      </c>
      <c r="B45" s="56" t="s">
        <v>81</v>
      </c>
      <c r="C45" s="57">
        <v>1754</v>
      </c>
      <c r="D45" s="57">
        <v>1169.5</v>
      </c>
      <c r="E45" s="57">
        <f t="shared" si="0"/>
        <v>66.676168757126561</v>
      </c>
    </row>
    <row r="46" spans="1:5" ht="51">
      <c r="A46" s="42" t="s">
        <v>83</v>
      </c>
      <c r="B46" s="56" t="s">
        <v>81</v>
      </c>
      <c r="C46" s="57">
        <v>7</v>
      </c>
      <c r="D46" s="57">
        <v>2.1</v>
      </c>
      <c r="E46" s="57">
        <f t="shared" si="0"/>
        <v>30</v>
      </c>
    </row>
    <row r="47" spans="1:5" ht="63.75">
      <c r="A47" s="42" t="s">
        <v>265</v>
      </c>
      <c r="B47" s="56" t="s">
        <v>269</v>
      </c>
      <c r="C47" s="57"/>
      <c r="D47" s="57">
        <v>13.5</v>
      </c>
      <c r="E47" s="57"/>
    </row>
    <row r="48" spans="1:5" ht="63.75">
      <c r="A48" s="42" t="s">
        <v>84</v>
      </c>
      <c r="B48" s="56" t="s">
        <v>85</v>
      </c>
      <c r="C48" s="57">
        <v>0</v>
      </c>
      <c r="D48" s="57">
        <v>104.1</v>
      </c>
      <c r="E48" s="57"/>
    </row>
    <row r="49" spans="1:5" ht="63.75">
      <c r="A49" s="42" t="s">
        <v>86</v>
      </c>
      <c r="B49" s="56" t="s">
        <v>85</v>
      </c>
      <c r="C49" s="57">
        <v>0</v>
      </c>
      <c r="D49" s="57">
        <v>256</v>
      </c>
      <c r="E49" s="57"/>
    </row>
    <row r="50" spans="1:5" ht="63.75">
      <c r="A50" s="42" t="s">
        <v>87</v>
      </c>
      <c r="B50" s="56" t="s">
        <v>85</v>
      </c>
      <c r="C50" s="57">
        <v>0</v>
      </c>
      <c r="D50" s="57"/>
      <c r="E50" s="57"/>
    </row>
    <row r="51" spans="1:5" ht="63.75">
      <c r="A51" s="42" t="s">
        <v>273</v>
      </c>
      <c r="B51" s="56" t="s">
        <v>85</v>
      </c>
      <c r="C51" s="57"/>
      <c r="D51" s="57">
        <v>8.1999999999999993</v>
      </c>
      <c r="E51" s="57"/>
    </row>
    <row r="52" spans="1:5" ht="76.5">
      <c r="A52" s="42" t="s">
        <v>88</v>
      </c>
      <c r="B52" s="56" t="s">
        <v>89</v>
      </c>
      <c r="C52" s="57">
        <v>0</v>
      </c>
      <c r="D52" s="57">
        <v>3.6</v>
      </c>
      <c r="E52" s="57"/>
    </row>
    <row r="53" spans="1:5" ht="51">
      <c r="A53" s="53" t="s">
        <v>90</v>
      </c>
      <c r="B53" s="58" t="s">
        <v>91</v>
      </c>
      <c r="C53" s="55">
        <f>SUM(C54:C59)</f>
        <v>15253.7</v>
      </c>
      <c r="D53" s="55">
        <f>SUM(D54:D59)</f>
        <v>8303.4</v>
      </c>
      <c r="E53" s="55">
        <f t="shared" si="0"/>
        <v>54.43531733284383</v>
      </c>
    </row>
    <row r="54" spans="1:5" ht="38.25">
      <c r="A54" s="42" t="s">
        <v>92</v>
      </c>
      <c r="B54" s="56" t="s">
        <v>93</v>
      </c>
      <c r="C54" s="57">
        <v>134</v>
      </c>
      <c r="D54" s="57">
        <v>76.7</v>
      </c>
      <c r="E54" s="57">
        <f t="shared" si="0"/>
        <v>57.238805970149251</v>
      </c>
    </row>
    <row r="55" spans="1:5" ht="153">
      <c r="A55" s="42" t="s">
        <v>94</v>
      </c>
      <c r="B55" s="56" t="s">
        <v>95</v>
      </c>
      <c r="C55" s="57">
        <v>0</v>
      </c>
      <c r="D55" s="57">
        <v>3</v>
      </c>
      <c r="E55" s="57"/>
    </row>
    <row r="56" spans="1:5" ht="153">
      <c r="A56" s="42" t="s">
        <v>280</v>
      </c>
      <c r="B56" s="56" t="s">
        <v>281</v>
      </c>
      <c r="C56" s="57">
        <v>0</v>
      </c>
      <c r="D56" s="57">
        <v>0.4</v>
      </c>
      <c r="E56" s="57"/>
    </row>
    <row r="57" spans="1:5" ht="178.5">
      <c r="A57" s="42" t="s">
        <v>96</v>
      </c>
      <c r="B57" s="56" t="s">
        <v>97</v>
      </c>
      <c r="C57" s="57">
        <v>12633.1</v>
      </c>
      <c r="D57" s="57">
        <v>6363.3</v>
      </c>
      <c r="E57" s="57">
        <f t="shared" si="0"/>
        <v>50.370059605322524</v>
      </c>
    </row>
    <row r="58" spans="1:5" ht="165.75">
      <c r="A58" s="42" t="s">
        <v>98</v>
      </c>
      <c r="B58" s="56" t="s">
        <v>99</v>
      </c>
      <c r="C58" s="57">
        <v>100</v>
      </c>
      <c r="D58" s="57">
        <v>267.89999999999998</v>
      </c>
      <c r="E58" s="57">
        <f t="shared" si="0"/>
        <v>267.89999999999998</v>
      </c>
    </row>
    <row r="59" spans="1:5" ht="76.5">
      <c r="A59" s="42" t="s">
        <v>100</v>
      </c>
      <c r="B59" s="56" t="s">
        <v>101</v>
      </c>
      <c r="C59" s="57">
        <v>2386.6</v>
      </c>
      <c r="D59" s="57">
        <v>1592.1</v>
      </c>
      <c r="E59" s="57">
        <f t="shared" si="0"/>
        <v>66.709963965473904</v>
      </c>
    </row>
    <row r="60" spans="1:5" ht="25.5">
      <c r="A60" s="53" t="s">
        <v>102</v>
      </c>
      <c r="B60" s="58" t="s">
        <v>103</v>
      </c>
      <c r="C60" s="55">
        <f>SUM(C61:C77)</f>
        <v>3419</v>
      </c>
      <c r="D60" s="55">
        <f>SUM(D61:D77)</f>
        <v>1995.0000000000002</v>
      </c>
      <c r="E60" s="55">
        <f t="shared" si="0"/>
        <v>58.350394852295999</v>
      </c>
    </row>
    <row r="61" spans="1:5" ht="191.25">
      <c r="A61" s="42" t="s">
        <v>104</v>
      </c>
      <c r="B61" s="56" t="s">
        <v>255</v>
      </c>
      <c r="C61" s="57">
        <v>200</v>
      </c>
      <c r="D61" s="57">
        <v>118.7</v>
      </c>
      <c r="E61" s="57">
        <f t="shared" si="0"/>
        <v>59.35</v>
      </c>
    </row>
    <row r="62" spans="1:5" ht="102">
      <c r="A62" s="42" t="s">
        <v>106</v>
      </c>
      <c r="B62" s="56" t="s">
        <v>107</v>
      </c>
      <c r="C62" s="57">
        <v>45</v>
      </c>
      <c r="D62" s="57">
        <v>10.7</v>
      </c>
      <c r="E62" s="57">
        <f t="shared" si="0"/>
        <v>23.777777777777779</v>
      </c>
    </row>
    <row r="63" spans="1:5" ht="114.75">
      <c r="A63" s="42" t="s">
        <v>108</v>
      </c>
      <c r="B63" s="56" t="s">
        <v>109</v>
      </c>
      <c r="C63" s="57">
        <v>262</v>
      </c>
      <c r="D63" s="57">
        <v>133</v>
      </c>
      <c r="E63" s="57">
        <f t="shared" si="0"/>
        <v>50.763358778625957</v>
      </c>
    </row>
    <row r="64" spans="1:5" ht="114.75">
      <c r="A64" s="42" t="s">
        <v>110</v>
      </c>
      <c r="B64" s="56" t="s">
        <v>111</v>
      </c>
      <c r="C64" s="57">
        <v>0</v>
      </c>
      <c r="D64" s="57">
        <v>12</v>
      </c>
      <c r="E64" s="57"/>
    </row>
    <row r="65" spans="1:5" ht="89.25">
      <c r="A65" s="42" t="s">
        <v>114</v>
      </c>
      <c r="B65" s="56" t="s">
        <v>115</v>
      </c>
      <c r="C65" s="60">
        <v>16</v>
      </c>
      <c r="D65" s="60">
        <v>4.0999999999999996</v>
      </c>
      <c r="E65" s="57">
        <f t="shared" si="0"/>
        <v>25.624999999999996</v>
      </c>
    </row>
    <row r="66" spans="1:5" ht="89.25">
      <c r="A66" s="42" t="s">
        <v>116</v>
      </c>
      <c r="B66" s="56" t="s">
        <v>115</v>
      </c>
      <c r="C66" s="60">
        <v>25</v>
      </c>
      <c r="D66" s="60"/>
      <c r="E66" s="57">
        <f t="shared" si="0"/>
        <v>0</v>
      </c>
    </row>
    <row r="67" spans="1:5" ht="89.25">
      <c r="A67" s="42" t="s">
        <v>274</v>
      </c>
      <c r="B67" s="56" t="s">
        <v>275</v>
      </c>
      <c r="C67" s="60"/>
      <c r="D67" s="60">
        <v>17.8</v>
      </c>
      <c r="E67" s="57"/>
    </row>
    <row r="68" spans="1:5" ht="38.25">
      <c r="A68" s="42" t="s">
        <v>117</v>
      </c>
      <c r="B68" s="56" t="s">
        <v>118</v>
      </c>
      <c r="C68" s="57">
        <v>148</v>
      </c>
      <c r="D68" s="57">
        <v>23.3</v>
      </c>
      <c r="E68" s="57">
        <f t="shared" si="0"/>
        <v>15.743243243243244</v>
      </c>
    </row>
    <row r="69" spans="1:5" ht="89.25">
      <c r="A69" s="42" t="s">
        <v>119</v>
      </c>
      <c r="B69" s="56" t="s">
        <v>120</v>
      </c>
      <c r="C69" s="57">
        <v>510</v>
      </c>
      <c r="D69" s="57">
        <v>158.30000000000001</v>
      </c>
      <c r="E69" s="57">
        <f t="shared" si="0"/>
        <v>31.039215686274513</v>
      </c>
    </row>
    <row r="70" spans="1:5" ht="38.25">
      <c r="A70" s="42" t="s">
        <v>121</v>
      </c>
      <c r="B70" s="42" t="s">
        <v>264</v>
      </c>
      <c r="C70" s="57">
        <v>204</v>
      </c>
      <c r="D70" s="57">
        <v>16.100000000000001</v>
      </c>
      <c r="E70" s="57">
        <f t="shared" si="0"/>
        <v>7.8921568627450993</v>
      </c>
    </row>
    <row r="71" spans="1:5" ht="89.25">
      <c r="A71" s="42" t="s">
        <v>285</v>
      </c>
      <c r="B71" s="56" t="s">
        <v>124</v>
      </c>
      <c r="C71" s="57">
        <v>0</v>
      </c>
      <c r="D71" s="57">
        <v>0.5</v>
      </c>
      <c r="E71" s="57"/>
    </row>
    <row r="72" spans="1:5" ht="89.25">
      <c r="A72" s="42" t="s">
        <v>123</v>
      </c>
      <c r="B72" s="56" t="s">
        <v>124</v>
      </c>
      <c r="C72" s="57">
        <v>78</v>
      </c>
      <c r="D72" s="57">
        <v>86.9</v>
      </c>
      <c r="E72" s="57">
        <f t="shared" si="0"/>
        <v>111.41025641025641</v>
      </c>
    </row>
    <row r="73" spans="1:5" ht="63.75">
      <c r="A73" s="42" t="s">
        <v>125</v>
      </c>
      <c r="B73" s="56" t="s">
        <v>126</v>
      </c>
      <c r="C73" s="57"/>
      <c r="D73" s="57">
        <v>1</v>
      </c>
      <c r="E73" s="57"/>
    </row>
    <row r="74" spans="1:5" ht="127.5">
      <c r="A74" s="42" t="s">
        <v>276</v>
      </c>
      <c r="B74" s="56" t="s">
        <v>277</v>
      </c>
      <c r="C74" s="57"/>
      <c r="D74" s="57">
        <v>0.2</v>
      </c>
      <c r="E74" s="57"/>
    </row>
    <row r="75" spans="1:5" ht="119.25" customHeight="1">
      <c r="A75" s="42" t="s">
        <v>279</v>
      </c>
      <c r="B75" s="56" t="s">
        <v>252</v>
      </c>
      <c r="C75" s="57"/>
      <c r="D75" s="57">
        <v>3</v>
      </c>
      <c r="E75" s="57"/>
    </row>
    <row r="76" spans="1:5" ht="89.25">
      <c r="A76" s="42" t="s">
        <v>266</v>
      </c>
      <c r="B76" s="56" t="s">
        <v>267</v>
      </c>
      <c r="C76" s="57"/>
      <c r="D76" s="57">
        <v>7</v>
      </c>
      <c r="E76" s="57"/>
    </row>
    <row r="77" spans="1:5" ht="63.75">
      <c r="A77" s="42" t="s">
        <v>127</v>
      </c>
      <c r="B77" s="56" t="s">
        <v>128</v>
      </c>
      <c r="C77" s="57">
        <f>SUM(C79:C87)</f>
        <v>1931</v>
      </c>
      <c r="D77" s="57">
        <f>SUM(D79:D87)</f>
        <v>1402.4</v>
      </c>
      <c r="E77" s="57">
        <f t="shared" ref="E77:E139" si="3">SUM(D77*100/C77)</f>
        <v>72.625582599689281</v>
      </c>
    </row>
    <row r="78" spans="1:5" ht="25.5">
      <c r="A78" s="42"/>
      <c r="B78" s="56" t="s">
        <v>129</v>
      </c>
      <c r="C78" s="57"/>
      <c r="D78" s="57"/>
      <c r="E78" s="57"/>
    </row>
    <row r="79" spans="1:5">
      <c r="A79" s="42" t="s">
        <v>286</v>
      </c>
      <c r="B79" s="56"/>
      <c r="C79" s="57"/>
      <c r="D79" s="57">
        <v>0.1</v>
      </c>
      <c r="E79" s="57"/>
    </row>
    <row r="80" spans="1:5">
      <c r="A80" s="42" t="s">
        <v>278</v>
      </c>
      <c r="B80" s="56"/>
      <c r="C80" s="57"/>
      <c r="D80" s="57">
        <v>41</v>
      </c>
      <c r="E80" s="57"/>
    </row>
    <row r="81" spans="1:5">
      <c r="A81" s="42" t="s">
        <v>131</v>
      </c>
      <c r="B81" s="56"/>
      <c r="C81" s="57">
        <v>38</v>
      </c>
      <c r="D81" s="57">
        <v>26</v>
      </c>
      <c r="E81" s="57">
        <f t="shared" si="3"/>
        <v>68.421052631578945</v>
      </c>
    </row>
    <row r="82" spans="1:5">
      <c r="A82" s="42" t="s">
        <v>136</v>
      </c>
      <c r="B82" s="56"/>
      <c r="C82" s="57">
        <v>55</v>
      </c>
      <c r="D82" s="57">
        <v>429.1</v>
      </c>
      <c r="E82" s="57">
        <f t="shared" si="3"/>
        <v>780.18181818181813</v>
      </c>
    </row>
    <row r="83" spans="1:5">
      <c r="A83" s="42" t="s">
        <v>132</v>
      </c>
      <c r="B83" s="56"/>
      <c r="C83" s="57">
        <v>21</v>
      </c>
      <c r="D83" s="57">
        <v>0</v>
      </c>
      <c r="E83" s="57">
        <f t="shared" si="3"/>
        <v>0</v>
      </c>
    </row>
    <row r="84" spans="1:5">
      <c r="A84" s="42" t="s">
        <v>133</v>
      </c>
      <c r="B84" s="56"/>
      <c r="C84" s="57">
        <v>30</v>
      </c>
      <c r="D84" s="57">
        <v>14.8</v>
      </c>
      <c r="E84" s="57">
        <f t="shared" si="3"/>
        <v>49.333333333333336</v>
      </c>
    </row>
    <row r="85" spans="1:5">
      <c r="A85" s="42" t="s">
        <v>243</v>
      </c>
      <c r="B85" s="56"/>
      <c r="C85" s="57"/>
      <c r="D85" s="57">
        <v>0.6</v>
      </c>
      <c r="E85" s="57"/>
    </row>
    <row r="86" spans="1:5">
      <c r="A86" s="42" t="s">
        <v>134</v>
      </c>
      <c r="B86" s="56"/>
      <c r="C86" s="57">
        <v>1232</v>
      </c>
      <c r="D86" s="57">
        <v>702.3</v>
      </c>
      <c r="E86" s="57">
        <f t="shared" si="3"/>
        <v>57.004870129870127</v>
      </c>
    </row>
    <row r="87" spans="1:5">
      <c r="A87" s="42" t="s">
        <v>135</v>
      </c>
      <c r="B87" s="56"/>
      <c r="C87" s="57">
        <v>555</v>
      </c>
      <c r="D87" s="57">
        <v>188.5</v>
      </c>
      <c r="E87" s="57">
        <f t="shared" si="3"/>
        <v>33.963963963963963</v>
      </c>
    </row>
    <row r="88" spans="1:5" ht="25.5">
      <c r="A88" s="58" t="s">
        <v>137</v>
      </c>
      <c r="B88" s="58" t="s">
        <v>138</v>
      </c>
      <c r="C88" s="55">
        <f>SUM(C89)</f>
        <v>0</v>
      </c>
      <c r="D88" s="55">
        <f>SUM(D89)</f>
        <v>0</v>
      </c>
      <c r="E88" s="57"/>
    </row>
    <row r="89" spans="1:5">
      <c r="A89" s="56" t="s">
        <v>139</v>
      </c>
      <c r="B89" s="56" t="s">
        <v>140</v>
      </c>
      <c r="C89" s="57">
        <f>SUM(C90:C94)</f>
        <v>0</v>
      </c>
      <c r="D89" s="57">
        <f>SUM(D90:D94)</f>
        <v>0</v>
      </c>
      <c r="E89" s="57"/>
    </row>
    <row r="90" spans="1:5">
      <c r="A90" s="56" t="s">
        <v>141</v>
      </c>
      <c r="B90" s="56" t="s">
        <v>140</v>
      </c>
      <c r="C90" s="57"/>
      <c r="D90" s="57">
        <v>0</v>
      </c>
      <c r="E90" s="57"/>
    </row>
    <row r="91" spans="1:5">
      <c r="A91" s="56" t="s">
        <v>142</v>
      </c>
      <c r="B91" s="56" t="s">
        <v>140</v>
      </c>
      <c r="C91" s="57"/>
      <c r="D91" s="57">
        <v>0</v>
      </c>
      <c r="E91" s="57"/>
    </row>
    <row r="92" spans="1:5">
      <c r="A92" s="56" t="s">
        <v>143</v>
      </c>
      <c r="B92" s="56" t="s">
        <v>140</v>
      </c>
      <c r="C92" s="57"/>
      <c r="D92" s="57">
        <v>0</v>
      </c>
      <c r="E92" s="57"/>
    </row>
    <row r="93" spans="1:5">
      <c r="A93" s="56" t="s">
        <v>144</v>
      </c>
      <c r="B93" s="56" t="s">
        <v>140</v>
      </c>
      <c r="C93" s="57"/>
      <c r="D93" s="57">
        <v>0</v>
      </c>
      <c r="E93" s="57"/>
    </row>
    <row r="94" spans="1:5">
      <c r="A94" s="56" t="s">
        <v>145</v>
      </c>
      <c r="B94" s="56" t="s">
        <v>140</v>
      </c>
      <c r="C94" s="57"/>
      <c r="D94" s="57">
        <v>0</v>
      </c>
      <c r="E94" s="57"/>
    </row>
    <row r="95" spans="1:5" ht="25.5">
      <c r="A95" s="61" t="s">
        <v>146</v>
      </c>
      <c r="B95" s="61" t="s">
        <v>147</v>
      </c>
      <c r="C95" s="62"/>
      <c r="D95" s="62"/>
      <c r="E95" s="57"/>
    </row>
    <row r="96" spans="1:5" ht="25.5">
      <c r="A96" s="63" t="s">
        <v>148</v>
      </c>
      <c r="B96" s="64" t="s">
        <v>149</v>
      </c>
      <c r="C96" s="65">
        <f>SUM(C97+C152+C155+C157)</f>
        <v>570661.1</v>
      </c>
      <c r="D96" s="65">
        <f>SUM(D97+D152+D155+D157)</f>
        <v>285327.68936000002</v>
      </c>
      <c r="E96" s="55">
        <f t="shared" si="3"/>
        <v>49.999498714736298</v>
      </c>
    </row>
    <row r="97" spans="1:5" ht="51">
      <c r="A97" s="42" t="s">
        <v>150</v>
      </c>
      <c r="B97" s="53" t="s">
        <v>151</v>
      </c>
      <c r="C97" s="66">
        <f>SUM(C98+C100+C134+C144)</f>
        <v>568661.1</v>
      </c>
      <c r="D97" s="66">
        <f>SUM(D98+D100+D134+D144)</f>
        <v>286125.26296000002</v>
      </c>
      <c r="E97" s="55">
        <f t="shared" si="3"/>
        <v>50.315603258249958</v>
      </c>
    </row>
    <row r="98" spans="1:5">
      <c r="A98" s="67" t="s">
        <v>152</v>
      </c>
      <c r="B98" s="53" t="s">
        <v>153</v>
      </c>
      <c r="C98" s="68">
        <f>SUM(C99)</f>
        <v>13591</v>
      </c>
      <c r="D98" s="68">
        <f>SUM(D99)</f>
        <v>7931</v>
      </c>
      <c r="E98" s="55">
        <f t="shared" si="3"/>
        <v>58.354793613420647</v>
      </c>
    </row>
    <row r="99" spans="1:5" ht="38.25">
      <c r="A99" s="46" t="s">
        <v>154</v>
      </c>
      <c r="B99" s="42" t="s">
        <v>155</v>
      </c>
      <c r="C99" s="59">
        <v>13591</v>
      </c>
      <c r="D99" s="57">
        <v>7931</v>
      </c>
      <c r="E99" s="57">
        <f t="shared" si="3"/>
        <v>58.354793613420647</v>
      </c>
    </row>
    <row r="100" spans="1:5">
      <c r="A100" s="67" t="s">
        <v>156</v>
      </c>
      <c r="B100" s="53" t="s">
        <v>157</v>
      </c>
      <c r="C100" s="69">
        <f>SUM(C101+C102+C103+C106+C109+C110)</f>
        <v>238655.3</v>
      </c>
      <c r="D100" s="69">
        <f>SUM(D101+D102+D103+D106+D110)</f>
        <v>75496.617000000013</v>
      </c>
      <c r="E100" s="55">
        <f t="shared" si="3"/>
        <v>31.634167353501059</v>
      </c>
    </row>
    <row r="101" spans="1:5" ht="63.75">
      <c r="A101" s="46" t="s">
        <v>158</v>
      </c>
      <c r="B101" s="42" t="s">
        <v>223</v>
      </c>
      <c r="C101" s="59">
        <v>725</v>
      </c>
      <c r="D101" s="57"/>
      <c r="E101" s="57">
        <f t="shared" si="3"/>
        <v>0</v>
      </c>
    </row>
    <row r="102" spans="1:5" ht="63.75">
      <c r="A102" s="46" t="s">
        <v>160</v>
      </c>
      <c r="B102" s="42" t="s">
        <v>161</v>
      </c>
      <c r="C102" s="59">
        <v>1944</v>
      </c>
      <c r="D102" s="57"/>
      <c r="E102" s="57">
        <f t="shared" si="3"/>
        <v>0</v>
      </c>
    </row>
    <row r="103" spans="1:5" ht="89.25">
      <c r="A103" s="70" t="s">
        <v>162</v>
      </c>
      <c r="B103" s="71" t="s">
        <v>225</v>
      </c>
      <c r="C103" s="72">
        <f>SUM(C104:C105)</f>
        <v>88136.299999999988</v>
      </c>
      <c r="D103" s="72">
        <f>SUM(D104:D105)</f>
        <v>0</v>
      </c>
      <c r="E103" s="73">
        <f t="shared" si="3"/>
        <v>0</v>
      </c>
    </row>
    <row r="104" spans="1:5" ht="38.25">
      <c r="A104" s="46" t="s">
        <v>162</v>
      </c>
      <c r="B104" s="42" t="s">
        <v>226</v>
      </c>
      <c r="C104" s="59">
        <v>15351.4</v>
      </c>
      <c r="D104" s="57"/>
      <c r="E104" s="57">
        <f t="shared" si="3"/>
        <v>0</v>
      </c>
    </row>
    <row r="105" spans="1:5" ht="51">
      <c r="A105" s="46" t="s">
        <v>162</v>
      </c>
      <c r="B105" s="42" t="s">
        <v>227</v>
      </c>
      <c r="C105" s="59">
        <v>72784.899999999994</v>
      </c>
      <c r="D105" s="74"/>
      <c r="E105" s="57">
        <f t="shared" si="3"/>
        <v>0</v>
      </c>
    </row>
    <row r="106" spans="1:5" ht="89.25">
      <c r="A106" s="70" t="s">
        <v>164</v>
      </c>
      <c r="B106" s="71" t="s">
        <v>228</v>
      </c>
      <c r="C106" s="72">
        <f>SUM(C107:C108)</f>
        <v>3382.3</v>
      </c>
      <c r="D106" s="72">
        <f>SUM(D107:D108)</f>
        <v>2666.3</v>
      </c>
      <c r="E106" s="73">
        <f t="shared" si="3"/>
        <v>78.830973006534009</v>
      </c>
    </row>
    <row r="107" spans="1:5" ht="63.75">
      <c r="A107" s="46" t="s">
        <v>164</v>
      </c>
      <c r="B107" s="42" t="s">
        <v>165</v>
      </c>
      <c r="C107" s="59">
        <v>2064.5</v>
      </c>
      <c r="D107" s="57">
        <v>1701.1</v>
      </c>
      <c r="E107" s="57">
        <f t="shared" si="3"/>
        <v>82.397674981835792</v>
      </c>
    </row>
    <row r="108" spans="1:5" ht="76.5">
      <c r="A108" s="46" t="s">
        <v>164</v>
      </c>
      <c r="B108" s="42" t="s">
        <v>166</v>
      </c>
      <c r="C108" s="59">
        <v>1317.8</v>
      </c>
      <c r="D108" s="57">
        <v>965.2</v>
      </c>
      <c r="E108" s="57">
        <f t="shared" si="3"/>
        <v>73.243284261648199</v>
      </c>
    </row>
    <row r="109" spans="1:5" ht="51">
      <c r="A109" s="46" t="s">
        <v>260</v>
      </c>
      <c r="B109" s="42" t="s">
        <v>261</v>
      </c>
      <c r="C109" s="59">
        <v>6382.7</v>
      </c>
      <c r="D109" s="57"/>
      <c r="E109" s="57"/>
    </row>
    <row r="110" spans="1:5" ht="25.5">
      <c r="A110" s="46" t="s">
        <v>167</v>
      </c>
      <c r="B110" s="42" t="s">
        <v>256</v>
      </c>
      <c r="C110" s="57">
        <f>SUM(C111+C122+C129+C133)</f>
        <v>138085</v>
      </c>
      <c r="D110" s="57">
        <f>SUM(D111+D122+D129+D133)</f>
        <v>72830.31700000001</v>
      </c>
      <c r="E110" s="57">
        <f t="shared" si="3"/>
        <v>52.743105333671295</v>
      </c>
    </row>
    <row r="111" spans="1:5">
      <c r="A111" s="70" t="s">
        <v>168</v>
      </c>
      <c r="B111" s="71"/>
      <c r="C111" s="73">
        <f>SUM(C112:C121)</f>
        <v>37490.270000000004</v>
      </c>
      <c r="D111" s="73">
        <f>SUM(D112:D119)</f>
        <v>8887.1170000000002</v>
      </c>
      <c r="E111" s="73">
        <f t="shared" si="3"/>
        <v>23.705129357563976</v>
      </c>
    </row>
    <row r="112" spans="1:5" ht="51">
      <c r="A112" s="46" t="s">
        <v>168</v>
      </c>
      <c r="B112" s="42" t="s">
        <v>169</v>
      </c>
      <c r="C112" s="59">
        <v>62.7</v>
      </c>
      <c r="D112" s="57"/>
      <c r="E112" s="57">
        <f t="shared" si="3"/>
        <v>0</v>
      </c>
    </row>
    <row r="113" spans="1:5" ht="76.5">
      <c r="A113" s="46" t="s">
        <v>168</v>
      </c>
      <c r="B113" s="42" t="s">
        <v>170</v>
      </c>
      <c r="C113" s="59">
        <v>5394.4</v>
      </c>
      <c r="D113" s="74"/>
      <c r="E113" s="57">
        <f t="shared" si="3"/>
        <v>0</v>
      </c>
    </row>
    <row r="114" spans="1:5" ht="51">
      <c r="A114" s="46" t="s">
        <v>168</v>
      </c>
      <c r="B114" s="42" t="s">
        <v>171</v>
      </c>
      <c r="C114" s="59">
        <v>69.400000000000006</v>
      </c>
      <c r="D114" s="57"/>
      <c r="E114" s="57">
        <f t="shared" si="3"/>
        <v>0</v>
      </c>
    </row>
    <row r="115" spans="1:5" ht="76.5">
      <c r="A115" s="46" t="s">
        <v>168</v>
      </c>
      <c r="B115" s="42" t="s">
        <v>172</v>
      </c>
      <c r="C115" s="59">
        <v>6500</v>
      </c>
      <c r="D115" s="57">
        <v>6500</v>
      </c>
      <c r="E115" s="57">
        <f t="shared" si="3"/>
        <v>100</v>
      </c>
    </row>
    <row r="116" spans="1:5" ht="114.75">
      <c r="A116" s="46" t="s">
        <v>168</v>
      </c>
      <c r="B116" s="42" t="s">
        <v>173</v>
      </c>
      <c r="C116" s="59">
        <v>169.9</v>
      </c>
      <c r="D116" s="57">
        <v>169.9</v>
      </c>
      <c r="E116" s="57">
        <f t="shared" si="3"/>
        <v>100</v>
      </c>
    </row>
    <row r="117" spans="1:5" ht="76.5">
      <c r="A117" s="46" t="s">
        <v>168</v>
      </c>
      <c r="B117" s="42" t="s">
        <v>174</v>
      </c>
      <c r="C117" s="59">
        <f>6716.5+236.3</f>
        <v>6952.8</v>
      </c>
      <c r="D117" s="57"/>
      <c r="E117" s="57">
        <f t="shared" si="3"/>
        <v>0</v>
      </c>
    </row>
    <row r="118" spans="1:5" ht="76.5">
      <c r="A118" s="46" t="s">
        <v>168</v>
      </c>
      <c r="B118" s="42" t="s">
        <v>175</v>
      </c>
      <c r="C118" s="59">
        <v>2307.6</v>
      </c>
      <c r="D118" s="74">
        <v>2217.2170000000001</v>
      </c>
      <c r="E118" s="57">
        <f t="shared" si="3"/>
        <v>96.083246663199873</v>
      </c>
    </row>
    <row r="119" spans="1:5" ht="76.5">
      <c r="A119" s="46" t="s">
        <v>168</v>
      </c>
      <c r="B119" s="42" t="s">
        <v>176</v>
      </c>
      <c r="C119" s="59">
        <v>15700</v>
      </c>
      <c r="D119" s="57"/>
      <c r="E119" s="57">
        <f t="shared" si="3"/>
        <v>0</v>
      </c>
    </row>
    <row r="120" spans="1:5" ht="76.5">
      <c r="A120" s="46" t="s">
        <v>168</v>
      </c>
      <c r="B120" s="42" t="s">
        <v>258</v>
      </c>
      <c r="C120" s="59">
        <v>305.97000000000003</v>
      </c>
      <c r="D120" s="57"/>
      <c r="E120" s="57"/>
    </row>
    <row r="121" spans="1:5" ht="76.5">
      <c r="A121" s="46" t="s">
        <v>168</v>
      </c>
      <c r="B121" s="42" t="s">
        <v>259</v>
      </c>
      <c r="C121" s="59">
        <v>27.5</v>
      </c>
      <c r="D121" s="57"/>
      <c r="E121" s="57"/>
    </row>
    <row r="122" spans="1:5">
      <c r="A122" s="70" t="s">
        <v>177</v>
      </c>
      <c r="B122" s="71"/>
      <c r="C122" s="72">
        <f>SUM(C123:C128)</f>
        <v>41531.81</v>
      </c>
      <c r="D122" s="72">
        <f>SUM(D123:D126)</f>
        <v>29056.2</v>
      </c>
      <c r="E122" s="73">
        <f t="shared" si="3"/>
        <v>69.961313990408797</v>
      </c>
    </row>
    <row r="123" spans="1:5" ht="114.75">
      <c r="A123" s="46" t="s">
        <v>177</v>
      </c>
      <c r="B123" s="42" t="s">
        <v>178</v>
      </c>
      <c r="C123" s="59">
        <v>1742</v>
      </c>
      <c r="D123" s="57">
        <v>1742</v>
      </c>
      <c r="E123" s="57">
        <f t="shared" si="3"/>
        <v>100</v>
      </c>
    </row>
    <row r="124" spans="1:5" ht="63.75">
      <c r="A124" s="46" t="s">
        <v>177</v>
      </c>
      <c r="B124" s="42" t="s">
        <v>179</v>
      </c>
      <c r="C124" s="59">
        <v>28545</v>
      </c>
      <c r="D124" s="57">
        <f>7136+7136+2379</f>
        <v>16651</v>
      </c>
      <c r="E124" s="57">
        <f t="shared" si="3"/>
        <v>58.332457523208966</v>
      </c>
    </row>
    <row r="125" spans="1:5" ht="38.25">
      <c r="A125" s="46" t="s">
        <v>177</v>
      </c>
      <c r="B125" s="42" t="s">
        <v>180</v>
      </c>
      <c r="C125" s="59">
        <f>8893+370.2</f>
        <v>9263.2000000000007</v>
      </c>
      <c r="D125" s="57">
        <v>9263.2000000000007</v>
      </c>
      <c r="E125" s="57">
        <f t="shared" si="3"/>
        <v>100</v>
      </c>
    </row>
    <row r="126" spans="1:5" ht="127.5">
      <c r="A126" s="46" t="s">
        <v>177</v>
      </c>
      <c r="B126" s="42" t="s">
        <v>181</v>
      </c>
      <c r="C126" s="59">
        <v>1400</v>
      </c>
      <c r="D126" s="57">
        <v>1400</v>
      </c>
      <c r="E126" s="57">
        <f t="shared" si="3"/>
        <v>100</v>
      </c>
    </row>
    <row r="127" spans="1:5" ht="76.5">
      <c r="A127" s="46" t="s">
        <v>177</v>
      </c>
      <c r="B127" s="42" t="s">
        <v>258</v>
      </c>
      <c r="C127" s="59">
        <v>554.11</v>
      </c>
      <c r="D127" s="57"/>
      <c r="E127" s="57">
        <f t="shared" si="3"/>
        <v>0</v>
      </c>
    </row>
    <row r="128" spans="1:5" ht="76.5">
      <c r="A128" s="46" t="s">
        <v>177</v>
      </c>
      <c r="B128" s="42" t="s">
        <v>259</v>
      </c>
      <c r="C128" s="59">
        <v>27.5</v>
      </c>
      <c r="D128" s="57"/>
      <c r="E128" s="57">
        <f t="shared" si="3"/>
        <v>0</v>
      </c>
    </row>
    <row r="129" spans="1:5">
      <c r="A129" s="70" t="s">
        <v>249</v>
      </c>
      <c r="B129" s="42"/>
      <c r="C129" s="72">
        <f>SUM(C130:C132)</f>
        <v>6971.92</v>
      </c>
      <c r="D129" s="72">
        <f>SUM(D130:D132)</f>
        <v>4500</v>
      </c>
      <c r="E129" s="73">
        <f t="shared" si="3"/>
        <v>64.54463046047573</v>
      </c>
    </row>
    <row r="130" spans="1:5" ht="140.25">
      <c r="A130" s="46" t="s">
        <v>249</v>
      </c>
      <c r="B130" s="42" t="s">
        <v>250</v>
      </c>
      <c r="C130" s="59">
        <v>4500</v>
      </c>
      <c r="D130" s="57">
        <v>4500</v>
      </c>
      <c r="E130" s="57">
        <f t="shared" si="3"/>
        <v>100</v>
      </c>
    </row>
    <row r="131" spans="1:5" ht="76.5">
      <c r="A131" s="46" t="s">
        <v>249</v>
      </c>
      <c r="B131" s="42" t="s">
        <v>258</v>
      </c>
      <c r="C131" s="59">
        <v>784.92</v>
      </c>
      <c r="D131" s="57"/>
      <c r="E131" s="57"/>
    </row>
    <row r="132" spans="1:5" ht="63.75">
      <c r="A132" s="46" t="s">
        <v>249</v>
      </c>
      <c r="B132" s="42" t="s">
        <v>262</v>
      </c>
      <c r="C132" s="59">
        <v>1687</v>
      </c>
      <c r="D132" s="57"/>
      <c r="E132" s="57"/>
    </row>
    <row r="133" spans="1:5" ht="76.5">
      <c r="A133" s="46" t="s">
        <v>182</v>
      </c>
      <c r="B133" s="71" t="s">
        <v>183</v>
      </c>
      <c r="C133" s="72">
        <v>52091</v>
      </c>
      <c r="D133" s="73">
        <v>30387</v>
      </c>
      <c r="E133" s="73">
        <f t="shared" si="3"/>
        <v>58.334453168493596</v>
      </c>
    </row>
    <row r="134" spans="1:5">
      <c r="A134" s="67" t="s">
        <v>184</v>
      </c>
      <c r="B134" s="53" t="s">
        <v>185</v>
      </c>
      <c r="C134" s="55">
        <f>SUM(C135+C136+C137+C138+C143)</f>
        <v>311447.8</v>
      </c>
      <c r="D134" s="55">
        <f>SUM(D135+D136+D137+D138+D143)</f>
        <v>197931.64595999999</v>
      </c>
      <c r="E134" s="55">
        <f t="shared" si="3"/>
        <v>63.552109200964018</v>
      </c>
    </row>
    <row r="135" spans="1:5" ht="51">
      <c r="A135" s="46" t="s">
        <v>186</v>
      </c>
      <c r="B135" s="42" t="s">
        <v>229</v>
      </c>
      <c r="C135" s="59">
        <v>15298.6</v>
      </c>
      <c r="D135" s="81">
        <v>9367.2471299999997</v>
      </c>
      <c r="E135" s="57">
        <f t="shared" si="3"/>
        <v>61.229440144849853</v>
      </c>
    </row>
    <row r="136" spans="1:5" ht="63.75">
      <c r="A136" s="46" t="s">
        <v>247</v>
      </c>
      <c r="B136" s="42" t="s">
        <v>248</v>
      </c>
      <c r="C136" s="59">
        <v>3632</v>
      </c>
      <c r="D136" s="57">
        <v>2724</v>
      </c>
      <c r="E136" s="57">
        <f t="shared" si="3"/>
        <v>75</v>
      </c>
    </row>
    <row r="137" spans="1:5" ht="76.5">
      <c r="A137" s="46" t="s">
        <v>188</v>
      </c>
      <c r="B137" s="42" t="s">
        <v>230</v>
      </c>
      <c r="C137" s="59">
        <v>18036</v>
      </c>
      <c r="D137" s="81">
        <v>8742.9178300000003</v>
      </c>
      <c r="E137" s="57">
        <f t="shared" si="3"/>
        <v>48.47481609004214</v>
      </c>
    </row>
    <row r="138" spans="1:5" ht="63.75">
      <c r="A138" s="46" t="s">
        <v>190</v>
      </c>
      <c r="B138" s="42" t="s">
        <v>191</v>
      </c>
      <c r="C138" s="72">
        <f>SUM(C139:C142)</f>
        <v>59658.2</v>
      </c>
      <c r="D138" s="82">
        <f>SUM(D139:D142)</f>
        <v>39451.481</v>
      </c>
      <c r="E138" s="57">
        <f t="shared" si="3"/>
        <v>66.129184252961039</v>
      </c>
    </row>
    <row r="139" spans="1:5" ht="127.5">
      <c r="A139" s="46" t="s">
        <v>190</v>
      </c>
      <c r="B139" s="42" t="s">
        <v>192</v>
      </c>
      <c r="C139" s="59">
        <v>212</v>
      </c>
      <c r="D139" s="57">
        <v>159</v>
      </c>
      <c r="E139" s="57">
        <f t="shared" si="3"/>
        <v>75</v>
      </c>
    </row>
    <row r="140" spans="1:5" ht="127.5">
      <c r="A140" s="46" t="s">
        <v>190</v>
      </c>
      <c r="B140" s="42" t="s">
        <v>193</v>
      </c>
      <c r="C140" s="59">
        <v>59362.7</v>
      </c>
      <c r="D140" s="74">
        <v>39208.981</v>
      </c>
      <c r="E140" s="57">
        <f t="shared" ref="E140:E146" si="4">SUM(D140*100/C140)</f>
        <v>66.049861276525505</v>
      </c>
    </row>
    <row r="141" spans="1:5" ht="114.75">
      <c r="A141" s="46" t="s">
        <v>190</v>
      </c>
      <c r="B141" s="42" t="s">
        <v>194</v>
      </c>
      <c r="C141" s="59">
        <v>0.1</v>
      </c>
      <c r="D141" s="57">
        <v>0.1</v>
      </c>
      <c r="E141" s="57">
        <f t="shared" si="4"/>
        <v>100</v>
      </c>
    </row>
    <row r="142" spans="1:5" ht="51">
      <c r="A142" s="46" t="s">
        <v>190</v>
      </c>
      <c r="B142" s="42" t="s">
        <v>195</v>
      </c>
      <c r="C142" s="59">
        <v>83.4</v>
      </c>
      <c r="D142" s="57">
        <v>83.4</v>
      </c>
      <c r="E142" s="57">
        <f t="shared" si="4"/>
        <v>100</v>
      </c>
    </row>
    <row r="143" spans="1:5" ht="306">
      <c r="A143" s="46" t="s">
        <v>196</v>
      </c>
      <c r="B143" s="42" t="s">
        <v>197</v>
      </c>
      <c r="C143" s="59">
        <f>213540+1283</f>
        <v>214823</v>
      </c>
      <c r="D143" s="57">
        <v>137646</v>
      </c>
      <c r="E143" s="57">
        <f t="shared" si="4"/>
        <v>64.074144761035825</v>
      </c>
    </row>
    <row r="144" spans="1:5" ht="25.5">
      <c r="A144" s="67" t="s">
        <v>198</v>
      </c>
      <c r="B144" s="53" t="s">
        <v>199</v>
      </c>
      <c r="C144" s="66">
        <f>SUM(C145:C146)</f>
        <v>4967</v>
      </c>
      <c r="D144" s="66">
        <f>SUM(D146:D146)</f>
        <v>4766</v>
      </c>
      <c r="E144" s="55">
        <f t="shared" si="4"/>
        <v>95.953291725387558</v>
      </c>
    </row>
    <row r="145" spans="1:5" ht="76.5">
      <c r="A145" s="46" t="s">
        <v>246</v>
      </c>
      <c r="B145" s="42" t="s">
        <v>245</v>
      </c>
      <c r="C145" s="59">
        <v>109</v>
      </c>
      <c r="D145" s="66"/>
      <c r="E145" s="55"/>
    </row>
    <row r="146" spans="1:5" ht="38.25">
      <c r="A146" s="70" t="s">
        <v>231</v>
      </c>
      <c r="B146" s="76" t="s">
        <v>232</v>
      </c>
      <c r="C146" s="72">
        <f>SUM(C147:C151)</f>
        <v>4858</v>
      </c>
      <c r="D146" s="72">
        <f>SUM(D147:D151)</f>
        <v>4766</v>
      </c>
      <c r="E146" s="57">
        <f t="shared" si="4"/>
        <v>98.106216550020591</v>
      </c>
    </row>
    <row r="147" spans="1:5" ht="127.5">
      <c r="A147" s="46" t="s">
        <v>233</v>
      </c>
      <c r="B147" s="56" t="s">
        <v>234</v>
      </c>
      <c r="C147" s="75">
        <v>0</v>
      </c>
      <c r="D147" s="75"/>
      <c r="E147" s="57"/>
    </row>
    <row r="148" spans="1:5" ht="114.75">
      <c r="A148" s="46" t="s">
        <v>200</v>
      </c>
      <c r="B148" s="42" t="s">
        <v>201</v>
      </c>
      <c r="C148" s="59">
        <v>371</v>
      </c>
      <c r="D148" s="57">
        <v>281</v>
      </c>
      <c r="E148" s="57">
        <f>SUM(D148*100/C148)</f>
        <v>75.741239892183287</v>
      </c>
    </row>
    <row r="149" spans="1:5" ht="178.5">
      <c r="A149" s="46" t="s">
        <v>200</v>
      </c>
      <c r="B149" s="42" t="s">
        <v>202</v>
      </c>
      <c r="C149" s="59">
        <v>6</v>
      </c>
      <c r="D149" s="57">
        <v>4</v>
      </c>
      <c r="E149" s="57">
        <f>SUM(D149*100/C149)</f>
        <v>66.666666666666671</v>
      </c>
    </row>
    <row r="150" spans="1:5" ht="191.25">
      <c r="A150" s="46" t="s">
        <v>203</v>
      </c>
      <c r="B150" s="42" t="s">
        <v>204</v>
      </c>
      <c r="C150" s="59">
        <f>1177+56</f>
        <v>1233</v>
      </c>
      <c r="D150" s="57">
        <v>1233</v>
      </c>
      <c r="E150" s="57">
        <f>SUM(D150*100/C150)</f>
        <v>100</v>
      </c>
    </row>
    <row r="151" spans="1:5" ht="38.25">
      <c r="A151" s="46" t="s">
        <v>268</v>
      </c>
      <c r="B151" s="42" t="s">
        <v>270</v>
      </c>
      <c r="C151" s="59">
        <v>3248</v>
      </c>
      <c r="D151" s="57">
        <v>3248</v>
      </c>
      <c r="E151" s="57">
        <f>SUM(D151*100/C151)</f>
        <v>100</v>
      </c>
    </row>
    <row r="152" spans="1:5" ht="38.25">
      <c r="A152" s="67" t="s">
        <v>205</v>
      </c>
      <c r="B152" s="53" t="s">
        <v>206</v>
      </c>
      <c r="C152" s="66">
        <f>SUM(C153:C154)</f>
        <v>2000</v>
      </c>
      <c r="D152" s="66">
        <f>SUM(D153:D154)</f>
        <v>2003.1464000000001</v>
      </c>
      <c r="E152" s="55">
        <f t="shared" ref="E152:E153" si="5">SUM(D152*100/C152)</f>
        <v>100.15732000000001</v>
      </c>
    </row>
    <row r="153" spans="1:5" ht="38.25">
      <c r="A153" s="46" t="s">
        <v>235</v>
      </c>
      <c r="B153" s="42" t="s">
        <v>206</v>
      </c>
      <c r="C153" s="59">
        <v>2000</v>
      </c>
      <c r="D153" s="59">
        <v>2000</v>
      </c>
      <c r="E153" s="57">
        <f t="shared" si="5"/>
        <v>100</v>
      </c>
    </row>
    <row r="154" spans="1:5" ht="38.25">
      <c r="A154" s="46" t="s">
        <v>236</v>
      </c>
      <c r="B154" s="42" t="s">
        <v>206</v>
      </c>
      <c r="C154" s="59">
        <v>0</v>
      </c>
      <c r="D154" s="57">
        <v>3.1463999999999999</v>
      </c>
      <c r="E154" s="57"/>
    </row>
    <row r="155" spans="1:5" ht="51">
      <c r="A155" s="67" t="s">
        <v>219</v>
      </c>
      <c r="B155" s="53" t="s">
        <v>209</v>
      </c>
      <c r="C155" s="55">
        <f>SUM(C156)</f>
        <v>0</v>
      </c>
      <c r="D155" s="55">
        <f>SUM(D156)</f>
        <v>0.6</v>
      </c>
      <c r="E155" s="55"/>
    </row>
    <row r="156" spans="1:5" ht="51">
      <c r="A156" s="46" t="s">
        <v>220</v>
      </c>
      <c r="B156" s="42" t="s">
        <v>210</v>
      </c>
      <c r="C156" s="59">
        <v>0</v>
      </c>
      <c r="D156" s="57">
        <v>0.6</v>
      </c>
      <c r="E156" s="57"/>
    </row>
    <row r="157" spans="1:5" ht="76.5">
      <c r="A157" s="67" t="s">
        <v>211</v>
      </c>
      <c r="B157" s="53" t="s">
        <v>212</v>
      </c>
      <c r="C157" s="66">
        <f>SUM(C158:C161)</f>
        <v>0</v>
      </c>
      <c r="D157" s="66">
        <f>SUM(D158:D161)</f>
        <v>-2801.32</v>
      </c>
      <c r="E157" s="55"/>
    </row>
    <row r="158" spans="1:5">
      <c r="A158" s="46" t="s">
        <v>213</v>
      </c>
      <c r="B158" s="42"/>
      <c r="C158" s="77">
        <v>0</v>
      </c>
      <c r="D158" s="57">
        <v>-1097.6600000000001</v>
      </c>
      <c r="E158" s="57"/>
    </row>
    <row r="159" spans="1:5">
      <c r="A159" s="46" t="s">
        <v>214</v>
      </c>
      <c r="B159" s="42"/>
      <c r="C159" s="59" t="s">
        <v>215</v>
      </c>
      <c r="D159" s="57">
        <v>-1703.66</v>
      </c>
      <c r="E159" s="57"/>
    </row>
    <row r="160" spans="1:5">
      <c r="A160" s="46" t="s">
        <v>216</v>
      </c>
      <c r="B160" s="42"/>
      <c r="C160" s="59"/>
      <c r="D160" s="57"/>
      <c r="E160" s="57"/>
    </row>
    <row r="161" spans="1:5">
      <c r="A161" s="46" t="s">
        <v>217</v>
      </c>
      <c r="B161" s="42"/>
      <c r="C161" s="59"/>
      <c r="D161" s="57"/>
      <c r="E161" s="57"/>
    </row>
    <row r="162" spans="1:5">
      <c r="A162" s="67"/>
      <c r="B162" s="53" t="s">
        <v>218</v>
      </c>
      <c r="C162" s="78">
        <f>SUM(C6+C96)</f>
        <v>1110107.2999999998</v>
      </c>
      <c r="D162" s="78">
        <f>SUM(D6+D96)</f>
        <v>588247.22936</v>
      </c>
      <c r="E162" s="55">
        <f>SUM(D162*100/C162)</f>
        <v>52.990123509682356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01.02</vt:lpstr>
      <vt:lpstr>01.03</vt:lpstr>
      <vt:lpstr>01.04</vt:lpstr>
      <vt:lpstr>01.05</vt:lpstr>
      <vt:lpstr>01.06</vt:lpstr>
      <vt:lpstr>01.07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KuznetsovaTV</cp:lastModifiedBy>
  <cp:lastPrinted>2013-07-02T09:36:04Z</cp:lastPrinted>
  <dcterms:created xsi:type="dcterms:W3CDTF">2013-02-04T09:57:17Z</dcterms:created>
  <dcterms:modified xsi:type="dcterms:W3CDTF">2013-08-02T02:08:40Z</dcterms:modified>
</cp:coreProperties>
</file>