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<sst xmlns="http://schemas.openxmlformats.org/spreadsheetml/2006/main" count="420" uniqueCount="321">
  <si>
    <t>901  2  18  04010  04  0000  180</t>
  </si>
  <si>
    <t>906  2  18  04020  04  0000  180</t>
  </si>
  <si>
    <t>Доходы бюджетов городских округов от возврата автономными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</si>
  <si>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</si>
  <si>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</si>
  <si>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</si>
  <si>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2014 год</t>
  </si>
  <si>
    <t>Исполнено с начала  2014 года</t>
  </si>
  <si>
    <t xml:space="preserve">% исполнения к утвержденному плану 2014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</si>
  <si>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</si>
  <si>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</si>
  <si>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</si>
  <si>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</si>
  <si>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</si>
  <si>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</si>
  <si>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</si>
  <si>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</si>
  <si>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</si>
  <si>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</si>
  <si>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</si>
  <si>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</si>
  <si>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</si>
  <si>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</si>
  <si>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</si>
  <si>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</si>
  <si>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</si>
  <si>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</si>
  <si>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</si>
  <si>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</si>
  <si>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</si>
  <si>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</si>
  <si>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</si>
  <si>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</si>
  <si>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</si>
  <si>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</si>
  <si>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</si>
  <si>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</si>
  <si>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</si>
  <si>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</si>
  <si>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</si>
  <si>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</si>
  <si>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</si>
  <si>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</si>
  <si>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</si>
  <si>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</si>
  <si>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</si>
  <si>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</si>
  <si>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</si>
  <si>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</si>
  <si>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</si>
  <si>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</si>
  <si>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</si>
  <si>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</si>
  <si>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</si>
  <si>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</si>
  <si>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</si>
  <si>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</si>
  <si>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</si>
  <si>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</si>
  <si>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</si>
  <si>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</si>
  <si>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</si>
  <si>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</si>
  <si>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</si>
  <si>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</si>
  <si>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</si>
  <si>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</si>
  <si>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</si>
  <si>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</si>
  <si>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</si>
  <si>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</si>
  <si>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</si>
  <si>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</si>
  <si>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</si>
  <si>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</si>
  <si>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</si>
  <si>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</si>
  <si>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</si>
  <si>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</si>
  <si>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</si>
  <si>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</si>
  <si>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902  1  11  05074  04  0003  120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</si>
  <si>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</si>
  <si>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902  1  11  05074  04  0004  120</t>
  </si>
  <si>
    <t>Плата за пользование жилыми помещениями (плата за наём) муниципального жилищного фонда городских округов</t>
  </si>
  <si>
    <t>902  1  11  05074  04  0010  120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</si>
  <si>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</si>
  <si>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</si>
  <si>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</si>
  <si>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</si>
  <si>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</si>
  <si>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</si>
  <si>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</si>
  <si>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</si>
  <si>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</si>
  <si>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</si>
  <si>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</si>
  <si>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</si>
  <si>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</si>
  <si>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</si>
  <si>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</si>
  <si>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</si>
  <si>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</si>
  <si>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</si>
  <si>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</si>
  <si>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901  1  13  01994  04  0004  130</t>
  </si>
  <si>
    <t>Прочие доходы от оказания платных услуг (работ) получателями средств бюджетов городских округов</t>
  </si>
  <si>
    <t>906  1  13  01994  04  0004  130</t>
  </si>
  <si>
    <t>908  1  13  01994  04  0004  130</t>
  </si>
  <si>
    <t>901  1  13  02064  04  0000  130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</si>
  <si>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</si>
  <si>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</si>
  <si>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</si>
  <si>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908  1  13  02994  04  0001  130</t>
  </si>
  <si>
    <t>912  1  13  02994  04  0001  130</t>
  </si>
  <si>
    <t>919  1  13  02994  04  0001  130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</si>
  <si>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</si>
  <si>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</si>
  <si>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</si>
  <si>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</si>
  <si>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</si>
  <si>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</si>
  <si>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</si>
  <si>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</si>
  <si>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902  1  14  02043  04  0001  410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</si>
  <si>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</si>
  <si>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902  1  14  02043  04  0002  410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</si>
  <si>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</si>
  <si>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</si>
  <si>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</si>
  <si>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</si>
  <si>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</si>
  <si>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</si>
  <si>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</si>
  <si>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</si>
  <si>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</si>
  <si>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</si>
  <si>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</si>
  <si>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</si>
  <si>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</si>
  <si>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322  1  16  21040  04  6000  140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</si>
  <si>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</si>
  <si>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</si>
  <si>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</si>
  <si>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</si>
  <si>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</si>
  <si>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</si>
  <si>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</si>
  <si>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901  1  16  32000  04  0000  140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</si>
  <si>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</si>
  <si>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919  1  16  32000  04  0000  140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</si>
  <si>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</si>
  <si>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</si>
  <si>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</si>
  <si>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</si>
  <si>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</si>
  <si>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</si>
  <si>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</si>
  <si>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</si>
  <si>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005  1  16  90040  04  0000  140</t>
  </si>
  <si>
    <t>017  1  16  90040  04  0000  140</t>
  </si>
  <si>
    <t>037  1  16  90040  04  0000  140</t>
  </si>
  <si>
    <t>901  1  16  90040  04  0000  140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</si>
  <si>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</si>
  <si>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</si>
  <si>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</si>
  <si>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</si>
  <si>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</si>
  <si>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</si>
  <si>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</si>
  <si>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</si>
  <si>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</si>
  <si>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</si>
  <si>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</si>
  <si>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</si>
  <si>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</si>
  <si>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</si>
  <si>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</si>
  <si>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</si>
  <si>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</si>
  <si>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</si>
  <si>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</si>
  <si>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</si>
  <si>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</si>
  <si>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</si>
  <si>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</si>
  <si>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</si>
  <si>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</si>
  <si>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</si>
  <si>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</si>
  <si>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</si>
  <si>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</si>
  <si>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</si>
  <si>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</si>
  <si>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</si>
  <si>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</si>
  <si>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</si>
  <si>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</si>
  <si>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</si>
  <si>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</si>
  <si>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</si>
  <si>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</si>
  <si>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</si>
  <si>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</si>
  <si>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</si>
  <si>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</si>
  <si>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</si>
  <si>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</si>
  <si>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</si>
  <si>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000  2  02  04000  00 0000  151</t>
  </si>
  <si>
    <t>ИНЫЕ МЕЖБЮДЖЕТНЫЕ ТРАНСФЕРТЫ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</si>
  <si>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</si>
  <si>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</si>
  <si>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908  2  02  04041  04  0000  151</t>
  </si>
  <si>
    <t>000  2  02  04999  04  0000  151</t>
  </si>
  <si>
    <t>901  2  02  04999  04  0000  151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</si>
  <si>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</si>
  <si>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</si>
  <si>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</si>
  <si>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</si>
  <si>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908  2  02  04999  04  0000  151</t>
  </si>
  <si>
    <t>Межбюджетные трансферты, из резервного фонда Правительства Свердловской области на приобретение сценипческих костюмов для МУК "Культурно-досуговый центр"дома культуры села Быньги</t>
  </si>
  <si>
    <t>Межбюджетные трансферты из облавстного бюджета на оказание государственной поддержки  на конкурсной основе коллективам самодеятельного народного творчества, работающим на бесплатной основе в муниципальных учреждениях культурно-досугового центра в Свердловской области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</si>
  <si>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</si>
  <si>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919  2  02  04999  04  0000  151</t>
  </si>
  <si>
    <t>Межбюджетные трансферты на стимулирование бюджетам городских округов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</si>
  <si>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</si>
  <si>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</si>
  <si>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</si>
  <si>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906  2  07  04050  04  0000  180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</si>
  <si>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</si>
  <si>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</si>
  <si>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906  2  18  04010  04  0000  180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</si>
  <si>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</si>
  <si>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</si>
  <si>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</si>
  <si>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901  2  19  04000  04  0000  151</t>
  </si>
  <si>
    <t>906  2  19  04000  04  0000  151</t>
  </si>
  <si>
    <t xml:space="preserve"> </t>
  </si>
  <si>
    <t>908  2  19  04000  04  0000  151</t>
  </si>
  <si>
    <t>919  2  19  04000  04  0000  151</t>
  </si>
  <si>
    <t>ИТОГО ДОХОДОВ</t>
  </si>
  <si>
    <t>Сумма бюджетных назначений на 2013 год (в тыс.руб.)</t>
  </si>
  <si>
    <t>Налог на доходы физических лиц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</si>
  <si>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</si>
  <si>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</si>
  <si>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</si>
  <si>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</si>
  <si>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</si>
  <si>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</si>
  <si>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</si>
  <si>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</si>
  <si>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</si>
  <si>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</si>
  <si>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</si>
  <si>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</si>
  <si>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000  1  05  04000  02  0000  110</t>
  </si>
  <si>
    <t>Налог, взимаемый в связи с применением патентной системы налогообложения</t>
  </si>
  <si>
    <t>182  1  06  01000  00  0000  110</t>
  </si>
  <si>
    <t>Налог на имущество физических лиц</t>
  </si>
  <si>
    <t>ЗАДОЛЖЕННОСТЬ И ПЕРЕРАСЧЕТЫ ПО ОТМЕНЕННЫМ НАЛОГАМ , СБОРАМ И ИНЫМ ОБЯЗАТЕЛЬНЫМ ПЛАТЕЖАМ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</si>
  <si>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</si>
  <si>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</si>
  <si>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</si>
  <si>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</si>
  <si>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</si>
  <si>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000  1  11  09000  00  0000  000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</si>
  <si>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</si>
  <si>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</si>
  <si>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</si>
  <si>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</si>
  <si>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</si>
  <si>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00  1  13  02000  00  0000  130</t>
  </si>
  <si>
    <t xml:space="preserve">Доходы от компенсации затрат государства </t>
  </si>
  <si>
    <t>Доходы, поступающие в порядке возмещения расходов, понесенных в связи с эксплуататцией имущества городских округов</t>
  </si>
  <si>
    <t>000  1  13  02994  04  0001  130</t>
  </si>
  <si>
    <t>000  1  14  01000  00  0000  410</t>
  </si>
  <si>
    <t>Доходы от продажи квартир</t>
  </si>
  <si>
    <t>000  1  14  02040  04  0000  410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</si>
  <si>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</si>
  <si>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</si>
  <si>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</si>
  <si>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</si>
  <si>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00  1  16  08000  00  0000  140</t>
  </si>
  <si>
    <t>141  1  16  08010  01  6000  140</t>
  </si>
  <si>
    <t>188  1  16  08010  01  6000  140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</si>
  <si>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 </t>
  </si>
  <si>
    <t>000  1  16  21040  04  6000  140</t>
  </si>
  <si>
    <t>Прочие денежные взыскания (штрафы) за правонарушения в области дорожного движения</t>
  </si>
  <si>
    <t>161  1  16  33040  04  6000  140</t>
  </si>
  <si>
    <t>Денежные взыскания (штрафы)за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</si>
  <si>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076  1  16  35020  04 60000  140</t>
  </si>
  <si>
    <t>000  1  16 4 3000  01  6000  140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</si>
  <si>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</si>
  <si>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188  1  16 4 3000  01  6000  140</t>
  </si>
  <si>
    <t>192  1  16 4 3000  01  6000  140</t>
  </si>
  <si>
    <t>015  1  16  90040  04  0000  140</t>
  </si>
  <si>
    <t>081  1  16  90040  04  6000  140</t>
  </si>
  <si>
    <t>106  1  16  90040  04  6000  140</t>
  </si>
  <si>
    <t>000  2  02  03999  04  0000  151</t>
  </si>
  <si>
    <t>Прочие субвенции бюджетам городских округов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</si>
  <si>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</si>
  <si>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обеспечение государственных гарантий прав граждан на получение дошкольного образования</t>
  </si>
  <si>
    <t>Межбюджетные трансферты, передаваемые бюджетам городских округов на подключение общедоступных библиотек Российской Федерации к сети Интернет в развитие системы библиотечного дела с учетом задачи расширения информационных технологий и оцифровки</t>
  </si>
  <si>
    <t>Прочие межбюджетные трансферты передаваемые бюджетам городских округов</t>
  </si>
  <si>
    <t>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"Культурно-досуговый цент" домв культуры пос. Калиново</t>
  </si>
  <si>
    <t>по состоянию на 01.03.2014г.</t>
  </si>
  <si>
    <t xml:space="preserve">в тыс. руб. </t>
  </si>
  <si>
    <t xml:space="preserve">                        Исполнение бюджета Невьянского городского округа по состоянию на 01.03.2014 г.</t>
  </si>
  <si>
    <t>Сумма фактического поступления на 01.03.2014г. (в тыс.руб.)</t>
  </si>
  <si>
    <t>ЕДИНЫЙ НАЛОГ НА ВМЕНЕНННЫЙ ДОХОД ДЛЯ ОТДЕЛЬНЫХ ВИДОВ ДЕЯТЕЛЬНОСТИ</t>
  </si>
  <si>
    <t>902  1  11  05012  04  0001  120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</si>
  <si>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</si>
  <si>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902  1  11  05012  04  0002  120</t>
  </si>
  <si>
    <t>Средства от продажи права аренды на заключение договоров аренды земельных участков,  государственная собственность на которые не разграничена и которые расположены в границах городских округов</t>
  </si>
  <si>
    <t>901  2  02  02077  04  0000  151</t>
  </si>
  <si>
    <r>
      <rPr>
        <sz val="10"/>
        <rFont val="Times New Roman"/>
        <family val="1"/>
      </rPr>
      <t>Субсидии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городских округов на софинансирование капитальных вложений в объекты муниципальной собственности</t>
    </r>
  </si>
  <si>
    <t>Субсидии на капитальный ремонт,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</si>
  <si>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на приобретение и (или) замену автобусов для подвоза учащихся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</t>
  </si>
  <si>
    <t>Субсидии на обеспечение деятельности медицинских кабинетов муниципальных учреждений дополнительного образования детей детско-юношеских спортивных школ медицинским оборудованием и изделиями медицинского назначения</t>
  </si>
  <si>
    <t>Субсидии на подготовку молодых граждан к военной службе в 2014 году в рамках лбластной целевой программы "Патриотическое воспитание в Свердловской области" на 2011-2015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</si>
</sst>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"/>
    <numFmt numFmtId="182" formatCode="#,##0.000"/>
    <numFmt numFmtId="183" formatCode="0.0"/>
    <numFmt numFmtId="184" formatCode="#,##0.0"/>
    <numFmt numFmtId="185" formatCode="0.0%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52" applyFont="1" applyBorder="1" applyAlignment="1">
      <alignment vertical="top" wrapText="1"/>
      <protection/>
    </xf>
    <xf numFmtId="0" fontId="1" fillId="0" borderId="10" xfId="52" applyFont="1" applyBorder="1" applyAlignment="1">
      <alignment vertical="top"/>
      <protection/>
    </xf>
    <xf numFmtId="180" fontId="1" fillId="0" borderId="10" xfId="52" applyNumberFormat="1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top"/>
      <protection/>
    </xf>
    <xf numFmtId="0" fontId="2" fillId="0" borderId="10" xfId="53" applyFont="1" applyBorder="1" applyAlignment="1">
      <alignment vertical="top" wrapText="1"/>
      <protection/>
    </xf>
    <xf numFmtId="2" fontId="2" fillId="0" borderId="10" xfId="53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10" xfId="53" applyFont="1" applyBorder="1" applyAlignment="1">
      <alignment horizontal="justify" vertical="top"/>
      <protection/>
    </xf>
    <xf numFmtId="0" fontId="1" fillId="0" borderId="10" xfId="53" applyFont="1" applyBorder="1" applyAlignment="1">
      <alignment horizontal="justify" vertical="top" wrapText="1"/>
      <protection/>
    </xf>
    <xf numFmtId="2" fontId="1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top" wrapText="1"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justify" vertical="top"/>
      <protection/>
    </xf>
    <xf numFmtId="2" fontId="2" fillId="0" borderId="10" xfId="53" applyNumberFormat="1" applyFont="1" applyBorder="1" applyAlignment="1">
      <alignment horizontal="center" wrapText="1"/>
      <protection/>
    </xf>
    <xf numFmtId="0" fontId="2" fillId="0" borderId="10" xfId="53" applyNumberFormat="1" applyFont="1" applyBorder="1" applyAlignment="1">
      <alignment horizontal="justify" vertical="top" wrapText="1"/>
      <protection/>
    </xf>
    <xf numFmtId="4" fontId="1" fillId="0" borderId="10" xfId="53" applyNumberFormat="1" applyFont="1" applyBorder="1" applyAlignment="1">
      <alignment horizontal="center"/>
      <protection/>
    </xf>
    <xf numFmtId="0" fontId="1" fillId="0" borderId="11" xfId="53" applyFont="1" applyBorder="1" applyAlignment="1">
      <alignment horizontal="justify" vertical="top" wrapText="1"/>
      <protection/>
    </xf>
    <xf numFmtId="2" fontId="1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justify" vertical="top"/>
      <protection/>
    </xf>
    <xf numFmtId="0" fontId="2" fillId="0" borderId="11" xfId="53" applyFont="1" applyBorder="1" applyAlignment="1">
      <alignment horizontal="justify" vertical="top" wrapText="1"/>
      <protection/>
    </xf>
    <xf numFmtId="2" fontId="2" fillId="0" borderId="11" xfId="53" applyNumberFormat="1" applyFont="1" applyBorder="1" applyAlignment="1">
      <alignment horizontal="center" wrapText="1"/>
      <protection/>
    </xf>
    <xf numFmtId="0" fontId="2" fillId="0" borderId="10" xfId="53" applyFont="1" applyBorder="1" applyAlignment="1">
      <alignment vertical="top"/>
      <protection/>
    </xf>
    <xf numFmtId="2" fontId="2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vertical="top"/>
      <protection/>
    </xf>
    <xf numFmtId="2" fontId="1" fillId="0" borderId="10" xfId="53" applyNumberFormat="1" applyFont="1" applyBorder="1" applyAlignment="1">
      <alignment horizontal="center" wrapText="1"/>
      <protection/>
    </xf>
    <xf numFmtId="183" fontId="2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justify" vertical="top"/>
      <protection/>
    </xf>
    <xf numFmtId="2" fontId="7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top"/>
      <protection/>
    </xf>
    <xf numFmtId="0" fontId="3" fillId="0" borderId="10" xfId="53" applyFont="1" applyBorder="1" applyAlignment="1">
      <alignment horizontal="justify" vertical="top" wrapText="1"/>
      <protection/>
    </xf>
    <xf numFmtId="2" fontId="3" fillId="0" borderId="10" xfId="53" applyNumberFormat="1" applyFont="1" applyBorder="1" applyAlignment="1">
      <alignment horizontal="center" wrapText="1"/>
      <protection/>
    </xf>
    <xf numFmtId="4" fontId="1" fillId="0" borderId="10" xfId="53" applyNumberFormat="1" applyFont="1" applyBorder="1" applyAlignment="1">
      <alignment horizontal="center" wrapText="1"/>
      <protection/>
    </xf>
    <xf numFmtId="183" fontId="1" fillId="0" borderId="10" xfId="53" applyNumberFormat="1" applyFont="1" applyBorder="1" applyAlignment="1">
      <alignment horizontal="center" wrapText="1"/>
      <protection/>
    </xf>
    <xf numFmtId="183" fontId="2" fillId="0" borderId="10" xfId="53" applyNumberFormat="1" applyFont="1" applyBorder="1" applyAlignment="1">
      <alignment horizontal="center" wrapText="1"/>
      <protection/>
    </xf>
    <xf numFmtId="0" fontId="0" fillId="33" borderId="0" xfId="0" applyFill="1" applyAlignment="1">
      <alignment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10" fontId="9" fillId="34" borderId="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 wrapText="1"/>
    </xf>
    <xf numFmtId="0" fontId="10" fillId="33" borderId="0" xfId="0" applyFont="1" applyFill="1" applyAlignment="1">
      <alignment horizontal="left" wrapText="1"/>
    </xf>
    <xf numFmtId="49" fontId="1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84" fontId="0" fillId="33" borderId="10" xfId="0" applyNumberFormat="1" applyFill="1" applyBorder="1" applyAlignment="1">
      <alignment horizontal="right" shrinkToFit="1"/>
    </xf>
    <xf numFmtId="185" fontId="0" fillId="33" borderId="10" xfId="0" applyNumberFormat="1" applyFill="1" applyBorder="1" applyAlignment="1">
      <alignment horizontal="right" shrinkToFi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vertical="top" wrapText="1"/>
    </xf>
    <xf numFmtId="184" fontId="9" fillId="35" borderId="10" xfId="0" applyNumberFormat="1" applyFont="1" applyFill="1" applyBorder="1" applyAlignment="1">
      <alignment horizontal="right" shrinkToFit="1"/>
    </xf>
    <xf numFmtId="185" fontId="9" fillId="35" borderId="10" xfId="0" applyNumberFormat="1" applyFont="1" applyFill="1" applyBorder="1" applyAlignment="1">
      <alignment horizontal="right" shrinkToFit="1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52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3" xfId="0" applyFill="1" applyBorder="1" applyAlignment="1">
      <alignment horizontal="right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4" xfId="0" applyNumberFormat="1" applyFill="1" applyBorder="1" applyAlignment="1">
      <alignment horizontal="center" vertical="center" wrapText="1" shrinkToFi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6.8515625" style="0" customWidth="1"/>
    <col min="2" max="2" width="44.421875" style="0" customWidth="1"/>
    <col min="3" max="3" width="15.28125" style="0" customWidth="1"/>
    <col min="4" max="4" width="12.28125" style="0" customWidth="1"/>
    <col min="5" max="5" width="11.140625" style="0" customWidth="1"/>
    <col min="6" max="6" width="14.57421875" style="0" customWidth="1"/>
    <col min="7" max="7" width="14.28125" style="0" customWidth="1"/>
  </cols>
  <sheetData>
    <row r="1" spans="1:5" ht="48" customHeight="1">
      <c r="A1" s="61" t="s">
        <v>308</v>
      </c>
      <c r="B1" s="62"/>
      <c r="C1" s="62"/>
      <c r="D1" s="45"/>
      <c r="E1" s="45"/>
    </row>
    <row r="2" spans="1:5" ht="63.75">
      <c r="A2" s="1" t="s">
        <v>33</v>
      </c>
      <c r="B2" s="2" t="s">
        <v>34</v>
      </c>
      <c r="C2" s="1" t="s">
        <v>242</v>
      </c>
      <c r="D2" s="3" t="s">
        <v>309</v>
      </c>
      <c r="E2" s="4" t="s">
        <v>35</v>
      </c>
    </row>
    <row r="3" spans="1:5" ht="12.75">
      <c r="A3" s="5">
        <v>1</v>
      </c>
      <c r="B3" s="5">
        <v>2</v>
      </c>
      <c r="C3" s="6">
        <v>3</v>
      </c>
      <c r="D3" s="7">
        <v>5</v>
      </c>
      <c r="E3" s="8">
        <v>7</v>
      </c>
    </row>
    <row r="4" spans="1:6" ht="12.75">
      <c r="A4" s="9" t="s">
        <v>36</v>
      </c>
      <c r="B4" s="10" t="s">
        <v>37</v>
      </c>
      <c r="C4" s="11">
        <f>SUM(C5+C11+C17+C25+C31+C33+C35+C46+C52+C67+C77+C113)</f>
        <v>506156</v>
      </c>
      <c r="D4" s="11">
        <f>SUM(D5+D11+D17+D25+D31+D33+D35+D46+D52+D67+D77+D113)</f>
        <v>66219.077</v>
      </c>
      <c r="E4" s="11">
        <f>SUM(D4*100/C4)</f>
        <v>13.082740696544148</v>
      </c>
      <c r="F4" s="12"/>
    </row>
    <row r="5" spans="1:6" ht="12.75">
      <c r="A5" s="9" t="s">
        <v>38</v>
      </c>
      <c r="B5" s="10" t="s">
        <v>39</v>
      </c>
      <c r="C5" s="11">
        <f>SUM(C6)</f>
        <v>392670</v>
      </c>
      <c r="D5" s="11">
        <f>SUM(D6)</f>
        <v>43307.98</v>
      </c>
      <c r="E5" s="11">
        <f aca="true" t="shared" si="0" ref="E5:E71">SUM(D5*100/C5)</f>
        <v>11.029103318307994</v>
      </c>
      <c r="F5" s="12"/>
    </row>
    <row r="6" spans="1:6" ht="12.75">
      <c r="A6" s="9" t="s">
        <v>40</v>
      </c>
      <c r="B6" s="10" t="s">
        <v>243</v>
      </c>
      <c r="C6" s="11">
        <f>SUM(C7:C10)</f>
        <v>392670</v>
      </c>
      <c r="D6" s="11">
        <f>SUM(D7:D10)</f>
        <v>43307.98</v>
      </c>
      <c r="E6" s="11">
        <f t="shared" si="0"/>
        <v>11.029103318307994</v>
      </c>
      <c r="F6" s="12"/>
    </row>
    <row r="7" spans="1:5" ht="76.5">
      <c r="A7" s="13" t="s">
        <v>41</v>
      </c>
      <c r="B7" s="14" t="s">
        <v>42</v>
      </c>
      <c r="C7" s="15">
        <v>383065</v>
      </c>
      <c r="D7" s="55">
        <v>42989.88</v>
      </c>
      <c r="E7" s="15">
        <f t="shared" si="0"/>
        <v>11.222607129338362</v>
      </c>
    </row>
    <row r="8" spans="1:5" ht="114.75">
      <c r="A8" s="13" t="s">
        <v>43</v>
      </c>
      <c r="B8" s="14" t="s">
        <v>44</v>
      </c>
      <c r="C8" s="15">
        <v>896</v>
      </c>
      <c r="D8" s="55">
        <v>102.15</v>
      </c>
      <c r="E8" s="15">
        <f t="shared" si="0"/>
        <v>11.400669642857142</v>
      </c>
    </row>
    <row r="9" spans="1:5" ht="51">
      <c r="A9" s="13" t="s">
        <v>45</v>
      </c>
      <c r="B9" s="14" t="s">
        <v>46</v>
      </c>
      <c r="C9" s="15">
        <v>7660</v>
      </c>
      <c r="D9" s="55">
        <v>76.97</v>
      </c>
      <c r="E9" s="15">
        <f t="shared" si="0"/>
        <v>1.0048302872062662</v>
      </c>
    </row>
    <row r="10" spans="1:5" ht="89.25">
      <c r="A10" s="13" t="s">
        <v>47</v>
      </c>
      <c r="B10" s="14" t="s">
        <v>48</v>
      </c>
      <c r="C10" s="15">
        <v>1049</v>
      </c>
      <c r="D10" s="56">
        <v>138.98</v>
      </c>
      <c r="E10" s="15">
        <f t="shared" si="0"/>
        <v>13.248808388941848</v>
      </c>
    </row>
    <row r="11" spans="1:5" s="17" customFormat="1" ht="38.25">
      <c r="A11" s="9" t="s">
        <v>244</v>
      </c>
      <c r="B11" s="16" t="s">
        <v>245</v>
      </c>
      <c r="C11" s="11">
        <f>C12</f>
        <v>21849</v>
      </c>
      <c r="D11" s="11">
        <f>D12</f>
        <v>2967.5170000000003</v>
      </c>
      <c r="E11" s="11">
        <f t="shared" si="0"/>
        <v>13.581935100004577</v>
      </c>
    </row>
    <row r="12" spans="1:5" ht="38.25">
      <c r="A12" s="9" t="s">
        <v>246</v>
      </c>
      <c r="B12" s="16" t="s">
        <v>247</v>
      </c>
      <c r="C12" s="11">
        <f>SUM(C13:C16)</f>
        <v>21849</v>
      </c>
      <c r="D12" s="11">
        <f>SUM(D13:D16)</f>
        <v>2967.5170000000003</v>
      </c>
      <c r="E12" s="11">
        <f t="shared" si="0"/>
        <v>13.581935100004577</v>
      </c>
    </row>
    <row r="13" spans="1:5" ht="76.5">
      <c r="A13" s="18" t="s">
        <v>248</v>
      </c>
      <c r="B13" s="18" t="s">
        <v>249</v>
      </c>
      <c r="C13" s="15">
        <v>9203</v>
      </c>
      <c r="D13" s="55">
        <v>1150.64</v>
      </c>
      <c r="E13" s="11">
        <f t="shared" si="0"/>
        <v>12.502879495816583</v>
      </c>
    </row>
    <row r="14" spans="1:5" ht="89.25">
      <c r="A14" s="18" t="s">
        <v>250</v>
      </c>
      <c r="B14" s="18" t="s">
        <v>251</v>
      </c>
      <c r="C14" s="15">
        <v>157</v>
      </c>
      <c r="D14" s="55">
        <v>17.48</v>
      </c>
      <c r="E14" s="11">
        <f t="shared" si="0"/>
        <v>11.13375796178344</v>
      </c>
    </row>
    <row r="15" spans="1:5" ht="76.5">
      <c r="A15" s="57" t="s">
        <v>252</v>
      </c>
      <c r="B15" s="18" t="s">
        <v>253</v>
      </c>
      <c r="C15" s="15">
        <v>11943</v>
      </c>
      <c r="D15" s="55">
        <v>1799.35</v>
      </c>
      <c r="E15" s="11">
        <f t="shared" si="0"/>
        <v>15.066147534120406</v>
      </c>
    </row>
    <row r="16" spans="1:5" ht="76.5">
      <c r="A16" s="18" t="s">
        <v>254</v>
      </c>
      <c r="B16" s="18" t="s">
        <v>255</v>
      </c>
      <c r="C16" s="15">
        <v>546</v>
      </c>
      <c r="D16" s="55">
        <v>0.047</v>
      </c>
      <c r="E16" s="11">
        <f t="shared" si="0"/>
        <v>0.008608058608058609</v>
      </c>
    </row>
    <row r="17" spans="1:5" ht="25.5">
      <c r="A17" s="9" t="s">
        <v>49</v>
      </c>
      <c r="B17" s="16" t="s">
        <v>310</v>
      </c>
      <c r="C17" s="19">
        <f>SUM(C18+C19+C20+C23)</f>
        <v>21473</v>
      </c>
      <c r="D17" s="19">
        <f>SUM(D18+D19+D20+D23)</f>
        <v>4529.200000000001</v>
      </c>
      <c r="E17" s="11">
        <f t="shared" si="0"/>
        <v>21.092534811158203</v>
      </c>
    </row>
    <row r="18" spans="1:5" ht="25.5">
      <c r="A18" s="13" t="s">
        <v>51</v>
      </c>
      <c r="B18" s="14" t="s">
        <v>50</v>
      </c>
      <c r="C18" s="15">
        <v>20028</v>
      </c>
      <c r="D18" s="55">
        <v>4089.66</v>
      </c>
      <c r="E18" s="15">
        <f t="shared" si="0"/>
        <v>20.41971240263631</v>
      </c>
    </row>
    <row r="19" spans="1:5" ht="38.25">
      <c r="A19" s="13" t="s">
        <v>52</v>
      </c>
      <c r="B19" s="14" t="s">
        <v>53</v>
      </c>
      <c r="C19" s="15">
        <v>91</v>
      </c>
      <c r="D19" s="55">
        <v>9.63</v>
      </c>
      <c r="E19" s="15">
        <f t="shared" si="0"/>
        <v>10.582417582417584</v>
      </c>
    </row>
    <row r="20" spans="1:5" ht="12.75">
      <c r="A20" s="9" t="s">
        <v>54</v>
      </c>
      <c r="B20" s="16" t="s">
        <v>55</v>
      </c>
      <c r="C20" s="19">
        <f>SUM(C21:C22)</f>
        <v>4</v>
      </c>
      <c r="D20" s="19">
        <f>SUM(D21:D22)</f>
        <v>8.68</v>
      </c>
      <c r="E20" s="11">
        <f t="shared" si="0"/>
        <v>217</v>
      </c>
    </row>
    <row r="21" spans="1:5" ht="12.75">
      <c r="A21" s="13" t="s">
        <v>56</v>
      </c>
      <c r="B21" s="14" t="s">
        <v>55</v>
      </c>
      <c r="C21" s="15">
        <v>4</v>
      </c>
      <c r="D21" s="56">
        <v>8.68</v>
      </c>
      <c r="E21" s="15">
        <f t="shared" si="0"/>
        <v>217</v>
      </c>
    </row>
    <row r="22" spans="1:5" ht="25.5">
      <c r="A22" s="13" t="s">
        <v>57</v>
      </c>
      <c r="B22" s="14" t="s">
        <v>58</v>
      </c>
      <c r="C22" s="15"/>
      <c r="D22" s="56">
        <v>0</v>
      </c>
      <c r="E22" s="11"/>
    </row>
    <row r="23" spans="1:5" ht="25.5">
      <c r="A23" s="9" t="s">
        <v>256</v>
      </c>
      <c r="B23" s="16" t="s">
        <v>257</v>
      </c>
      <c r="C23" s="11">
        <f>SUM(C24)</f>
        <v>1350</v>
      </c>
      <c r="D23" s="11">
        <f>SUM(D24)</f>
        <v>421.23</v>
      </c>
      <c r="E23" s="11">
        <f t="shared" si="0"/>
        <v>31.202222222222222</v>
      </c>
    </row>
    <row r="24" spans="1:5" s="17" customFormat="1" ht="38.25">
      <c r="A24" s="13" t="s">
        <v>59</v>
      </c>
      <c r="B24" s="14" t="s">
        <v>60</v>
      </c>
      <c r="C24" s="15">
        <v>1350</v>
      </c>
      <c r="D24" s="55">
        <v>421.23</v>
      </c>
      <c r="E24" s="15">
        <f t="shared" si="0"/>
        <v>31.202222222222222</v>
      </c>
    </row>
    <row r="25" spans="1:5" ht="12.75">
      <c r="A25" s="9" t="s">
        <v>61</v>
      </c>
      <c r="B25" s="16" t="s">
        <v>62</v>
      </c>
      <c r="C25" s="11">
        <f>SUM(C26+C28)</f>
        <v>40403</v>
      </c>
      <c r="D25" s="11">
        <f>SUM(D26+D28)</f>
        <v>7758.88</v>
      </c>
      <c r="E25" s="11">
        <f t="shared" si="0"/>
        <v>19.20372249585427</v>
      </c>
    </row>
    <row r="26" spans="1:5" ht="12.75">
      <c r="A26" s="9" t="s">
        <v>258</v>
      </c>
      <c r="B26" s="16" t="s">
        <v>259</v>
      </c>
      <c r="C26" s="11">
        <f>SUM(C27)</f>
        <v>8800</v>
      </c>
      <c r="D26" s="11">
        <f>SUM(D27)</f>
        <v>383.43</v>
      </c>
      <c r="E26" s="11">
        <f t="shared" si="0"/>
        <v>4.357159090909091</v>
      </c>
    </row>
    <row r="27" spans="1:5" s="17" customFormat="1" ht="51">
      <c r="A27" s="13" t="s">
        <v>63</v>
      </c>
      <c r="B27" s="14" t="s">
        <v>64</v>
      </c>
      <c r="C27" s="15">
        <v>8800</v>
      </c>
      <c r="D27" s="55">
        <v>383.43</v>
      </c>
      <c r="E27" s="15">
        <f t="shared" si="0"/>
        <v>4.357159090909091</v>
      </c>
    </row>
    <row r="28" spans="1:5" ht="37.5" customHeight="1">
      <c r="A28" s="9" t="s">
        <v>65</v>
      </c>
      <c r="B28" s="16" t="s">
        <v>66</v>
      </c>
      <c r="C28" s="19">
        <f>SUM(C29:C30)</f>
        <v>31603</v>
      </c>
      <c r="D28" s="19">
        <f>SUM(D29:D30)</f>
        <v>7375.45</v>
      </c>
      <c r="E28" s="11">
        <f t="shared" si="0"/>
        <v>23.337816030123722</v>
      </c>
    </row>
    <row r="29" spans="1:5" s="17" customFormat="1" ht="76.5">
      <c r="A29" s="13" t="s">
        <v>67</v>
      </c>
      <c r="B29" s="14" t="s">
        <v>68</v>
      </c>
      <c r="C29" s="15">
        <v>4200</v>
      </c>
      <c r="D29" s="55">
        <v>483.63</v>
      </c>
      <c r="E29" s="15">
        <f t="shared" si="0"/>
        <v>11.515</v>
      </c>
    </row>
    <row r="30" spans="1:5" ht="76.5">
      <c r="A30" s="13" t="s">
        <v>69</v>
      </c>
      <c r="B30" s="14" t="s">
        <v>70</v>
      </c>
      <c r="C30" s="15">
        <v>27403</v>
      </c>
      <c r="D30" s="55">
        <v>6891.82</v>
      </c>
      <c r="E30" s="15">
        <f t="shared" si="0"/>
        <v>25.14987410137576</v>
      </c>
    </row>
    <row r="31" spans="1:5" ht="12.75">
      <c r="A31" s="9" t="s">
        <v>71</v>
      </c>
      <c r="B31" s="16" t="s">
        <v>72</v>
      </c>
      <c r="C31" s="11">
        <f>SUM(C32)</f>
        <v>3820</v>
      </c>
      <c r="D31" s="11">
        <f>SUM(D32)</f>
        <v>681.8</v>
      </c>
      <c r="E31" s="11">
        <f t="shared" si="0"/>
        <v>17.848167539267017</v>
      </c>
    </row>
    <row r="32" spans="1:5" ht="51">
      <c r="A32" s="13" t="s">
        <v>73</v>
      </c>
      <c r="B32" s="14" t="s">
        <v>74</v>
      </c>
      <c r="C32" s="15">
        <v>3820</v>
      </c>
      <c r="D32" s="55">
        <v>681.8</v>
      </c>
      <c r="E32" s="15">
        <f t="shared" si="0"/>
        <v>17.848167539267017</v>
      </c>
    </row>
    <row r="33" spans="1:5" ht="38.25">
      <c r="A33" s="16" t="s">
        <v>75</v>
      </c>
      <c r="B33" s="16" t="s">
        <v>260</v>
      </c>
      <c r="C33" s="11">
        <f>SUM(C34)</f>
        <v>0</v>
      </c>
      <c r="D33" s="11">
        <f>SUM(D34)</f>
        <v>0</v>
      </c>
      <c r="E33" s="11"/>
    </row>
    <row r="34" spans="1:5" ht="38.25">
      <c r="A34" s="14" t="s">
        <v>76</v>
      </c>
      <c r="B34" s="14" t="s">
        <v>77</v>
      </c>
      <c r="C34" s="15">
        <v>0</v>
      </c>
      <c r="D34" s="55"/>
      <c r="E34" s="15"/>
    </row>
    <row r="35" spans="1:5" ht="38.25">
      <c r="A35" s="9" t="s">
        <v>78</v>
      </c>
      <c r="B35" s="10" t="s">
        <v>79</v>
      </c>
      <c r="C35" s="11">
        <f>SUM(C36+C44)</f>
        <v>17858</v>
      </c>
      <c r="D35" s="11">
        <f>SUM(D36+D44)</f>
        <v>5780.68</v>
      </c>
      <c r="E35" s="11">
        <f t="shared" si="0"/>
        <v>32.37025422779707</v>
      </c>
    </row>
    <row r="36" spans="1:5" ht="89.25">
      <c r="A36" s="9" t="s">
        <v>261</v>
      </c>
      <c r="B36" s="58" t="s">
        <v>262</v>
      </c>
      <c r="C36" s="11">
        <f>SUM(C37+C40)</f>
        <v>17858</v>
      </c>
      <c r="D36" s="11">
        <f>SUM(D37+D40)</f>
        <v>5780.68</v>
      </c>
      <c r="E36" s="11">
        <f t="shared" si="0"/>
        <v>32.37025422779707</v>
      </c>
    </row>
    <row r="37" spans="1:5" ht="89.25">
      <c r="A37" s="9" t="s">
        <v>263</v>
      </c>
      <c r="B37" s="16" t="s">
        <v>80</v>
      </c>
      <c r="C37" s="11">
        <v>13036</v>
      </c>
      <c r="D37" s="59">
        <f>SUM(D38:D39)</f>
        <v>4333.34</v>
      </c>
      <c r="E37" s="11">
        <f t="shared" si="0"/>
        <v>33.241331696839524</v>
      </c>
    </row>
    <row r="38" spans="1:5" ht="51">
      <c r="A38" s="13" t="s">
        <v>311</v>
      </c>
      <c r="B38" s="14" t="s">
        <v>312</v>
      </c>
      <c r="C38" s="15"/>
      <c r="D38" s="55">
        <v>3510.69</v>
      </c>
      <c r="E38" s="15"/>
    </row>
    <row r="39" spans="1:5" s="17" customFormat="1" ht="63.75">
      <c r="A39" s="13" t="s">
        <v>313</v>
      </c>
      <c r="B39" s="14" t="s">
        <v>314</v>
      </c>
      <c r="C39" s="15"/>
      <c r="D39" s="55">
        <v>822.65</v>
      </c>
      <c r="E39" s="15"/>
    </row>
    <row r="40" spans="1:5" ht="38.25">
      <c r="A40" s="9" t="s">
        <v>264</v>
      </c>
      <c r="B40" s="58" t="s">
        <v>265</v>
      </c>
      <c r="C40" s="11">
        <f>SUM(C41:C43)</f>
        <v>4822</v>
      </c>
      <c r="D40" s="11">
        <f>SUM(D41:D43)</f>
        <v>1447.3400000000001</v>
      </c>
      <c r="E40" s="11">
        <f t="shared" si="0"/>
        <v>30.015346329323933</v>
      </c>
    </row>
    <row r="41" spans="1:5" ht="102">
      <c r="A41" s="13" t="s">
        <v>81</v>
      </c>
      <c r="B41" s="14" t="s">
        <v>82</v>
      </c>
      <c r="C41" s="15">
        <v>4368</v>
      </c>
      <c r="D41" s="55">
        <v>1347.15</v>
      </c>
      <c r="E41" s="15">
        <f t="shared" si="0"/>
        <v>30.841346153846153</v>
      </c>
    </row>
    <row r="42" spans="1:5" ht="38.25">
      <c r="A42" s="13" t="s">
        <v>83</v>
      </c>
      <c r="B42" s="14" t="s">
        <v>84</v>
      </c>
      <c r="C42" s="15">
        <v>3</v>
      </c>
      <c r="D42" s="55">
        <v>1.47</v>
      </c>
      <c r="E42" s="15">
        <f t="shared" si="0"/>
        <v>49</v>
      </c>
    </row>
    <row r="43" spans="1:5" s="17" customFormat="1" ht="76.5">
      <c r="A43" s="13" t="s">
        <v>85</v>
      </c>
      <c r="B43" s="14" t="s">
        <v>86</v>
      </c>
      <c r="C43" s="15">
        <v>451</v>
      </c>
      <c r="D43" s="55">
        <v>98.72</v>
      </c>
      <c r="E43" s="15">
        <f t="shared" si="0"/>
        <v>21.889135254988915</v>
      </c>
    </row>
    <row r="44" spans="1:5" ht="89.25">
      <c r="A44" s="9" t="s">
        <v>266</v>
      </c>
      <c r="B44" s="20" t="s">
        <v>267</v>
      </c>
      <c r="C44" s="11">
        <f>SUM(C45)</f>
        <v>0</v>
      </c>
      <c r="D44" s="11">
        <f>SUM(D45)</f>
        <v>0</v>
      </c>
      <c r="E44" s="11"/>
    </row>
    <row r="45" spans="1:5" ht="38.25">
      <c r="A45" s="13" t="s">
        <v>87</v>
      </c>
      <c r="B45" s="14" t="s">
        <v>88</v>
      </c>
      <c r="C45" s="15">
        <v>0</v>
      </c>
      <c r="D45" s="55"/>
      <c r="E45" s="15"/>
    </row>
    <row r="46" spans="1:5" s="17" customFormat="1" ht="25.5">
      <c r="A46" s="9" t="s">
        <v>89</v>
      </c>
      <c r="B46" s="10" t="s">
        <v>90</v>
      </c>
      <c r="C46" s="11">
        <f>SUM(C47)</f>
        <v>1534</v>
      </c>
      <c r="D46" s="11">
        <f>SUM(D47)</f>
        <v>249.42</v>
      </c>
      <c r="E46" s="11">
        <f t="shared" si="0"/>
        <v>16.259452411994786</v>
      </c>
    </row>
    <row r="47" spans="1:5" ht="25.5">
      <c r="A47" s="9" t="s">
        <v>91</v>
      </c>
      <c r="B47" s="16" t="s">
        <v>92</v>
      </c>
      <c r="C47" s="11">
        <f>SUM(C48:C51)</f>
        <v>1534</v>
      </c>
      <c r="D47" s="11">
        <f>SUM(D48:D51)</f>
        <v>249.42</v>
      </c>
      <c r="E47" s="11">
        <f t="shared" si="0"/>
        <v>16.259452411994786</v>
      </c>
    </row>
    <row r="48" spans="1:5" ht="25.5">
      <c r="A48" s="13" t="s">
        <v>93</v>
      </c>
      <c r="B48" s="14" t="s">
        <v>94</v>
      </c>
      <c r="C48" s="21">
        <v>831</v>
      </c>
      <c r="D48" s="55">
        <v>67.62</v>
      </c>
      <c r="E48" s="15">
        <f t="shared" si="0"/>
        <v>8.137184115523466</v>
      </c>
    </row>
    <row r="49" spans="1:5" ht="25.5">
      <c r="A49" s="13" t="s">
        <v>95</v>
      </c>
      <c r="B49" s="14" t="s">
        <v>96</v>
      </c>
      <c r="C49" s="21">
        <v>41</v>
      </c>
      <c r="D49" s="55">
        <v>7.99</v>
      </c>
      <c r="E49" s="15">
        <f t="shared" si="0"/>
        <v>19.48780487804878</v>
      </c>
    </row>
    <row r="50" spans="1:5" ht="25.5">
      <c r="A50" s="13" t="s">
        <v>97</v>
      </c>
      <c r="B50" s="14" t="s">
        <v>98</v>
      </c>
      <c r="C50" s="21">
        <v>50</v>
      </c>
      <c r="D50" s="55">
        <v>14.36</v>
      </c>
      <c r="E50" s="15">
        <f t="shared" si="0"/>
        <v>28.72</v>
      </c>
    </row>
    <row r="51" spans="1:5" ht="25.5">
      <c r="A51" s="13" t="s">
        <v>99</v>
      </c>
      <c r="B51" s="14" t="s">
        <v>100</v>
      </c>
      <c r="C51" s="21">
        <v>612</v>
      </c>
      <c r="D51" s="55">
        <v>159.45</v>
      </c>
      <c r="E51" s="15">
        <f t="shared" si="0"/>
        <v>26.053921568627448</v>
      </c>
    </row>
    <row r="52" spans="1:5" s="17" customFormat="1" ht="25.5">
      <c r="A52" s="9" t="s">
        <v>101</v>
      </c>
      <c r="B52" s="16" t="s">
        <v>102</v>
      </c>
      <c r="C52" s="11">
        <f>SUM(C53+C59)</f>
        <v>189</v>
      </c>
      <c r="D52" s="11">
        <f>SUM(D53+D59)</f>
        <v>82.96000000000001</v>
      </c>
      <c r="E52" s="11">
        <f t="shared" si="0"/>
        <v>43.89417989417989</v>
      </c>
    </row>
    <row r="53" spans="1:5" ht="12.75">
      <c r="A53" s="9" t="s">
        <v>268</v>
      </c>
      <c r="B53" s="16" t="s">
        <v>269</v>
      </c>
      <c r="C53" s="11">
        <f>SUM(C54:C55)</f>
        <v>173</v>
      </c>
      <c r="D53" s="11">
        <f>SUM(D54:D55)</f>
        <v>79.64</v>
      </c>
      <c r="E53" s="11">
        <f t="shared" si="0"/>
        <v>46.03468208092485</v>
      </c>
    </row>
    <row r="54" spans="1:5" s="17" customFormat="1" ht="63.75">
      <c r="A54" s="13" t="s">
        <v>103</v>
      </c>
      <c r="B54" s="14" t="s">
        <v>104</v>
      </c>
      <c r="C54" s="15">
        <v>0</v>
      </c>
      <c r="D54" s="55"/>
      <c r="E54" s="15" t="e">
        <f t="shared" si="0"/>
        <v>#DIV/0!</v>
      </c>
    </row>
    <row r="55" spans="1:5" ht="12.75">
      <c r="A55" s="9" t="s">
        <v>270</v>
      </c>
      <c r="B55" s="16" t="s">
        <v>271</v>
      </c>
      <c r="C55" s="11">
        <f>SUM(C56:C58)</f>
        <v>173</v>
      </c>
      <c r="D55" s="11">
        <f>SUM(D56:D58)</f>
        <v>79.64</v>
      </c>
      <c r="E55" s="11">
        <f t="shared" si="0"/>
        <v>46.03468208092485</v>
      </c>
    </row>
    <row r="56" spans="1:5" ht="25.5">
      <c r="A56" s="13" t="s">
        <v>105</v>
      </c>
      <c r="B56" s="14" t="s">
        <v>106</v>
      </c>
      <c r="C56" s="15">
        <v>173</v>
      </c>
      <c r="D56" s="55">
        <v>79.04</v>
      </c>
      <c r="E56" s="15">
        <f t="shared" si="0"/>
        <v>45.687861271676304</v>
      </c>
    </row>
    <row r="57" spans="1:5" ht="25.5">
      <c r="A57" s="13" t="s">
        <v>107</v>
      </c>
      <c r="B57" s="14" t="s">
        <v>106</v>
      </c>
      <c r="C57" s="15"/>
      <c r="D57" s="55"/>
      <c r="E57" s="15"/>
    </row>
    <row r="58" spans="1:5" s="17" customFormat="1" ht="25.5">
      <c r="A58" s="13" t="s">
        <v>108</v>
      </c>
      <c r="B58" s="14" t="s">
        <v>106</v>
      </c>
      <c r="C58" s="15"/>
      <c r="D58" s="55">
        <v>0.6</v>
      </c>
      <c r="E58" s="15"/>
    </row>
    <row r="59" spans="1:5" ht="12.75">
      <c r="A59" s="9" t="s">
        <v>272</v>
      </c>
      <c r="B59" s="16" t="s">
        <v>273</v>
      </c>
      <c r="C59" s="11">
        <f>SUM(C60+C61)</f>
        <v>16</v>
      </c>
      <c r="D59" s="11">
        <f>SUM(D60:D61)</f>
        <v>3.3200000000000003</v>
      </c>
      <c r="E59" s="11">
        <f t="shared" si="0"/>
        <v>20.75</v>
      </c>
    </row>
    <row r="60" spans="1:5" s="17" customFormat="1" ht="38.25">
      <c r="A60" s="13" t="s">
        <v>109</v>
      </c>
      <c r="B60" s="14" t="s">
        <v>274</v>
      </c>
      <c r="C60" s="15">
        <v>16</v>
      </c>
      <c r="D60" s="55">
        <v>2.47</v>
      </c>
      <c r="E60" s="15">
        <f t="shared" si="0"/>
        <v>15.437500000000002</v>
      </c>
    </row>
    <row r="61" spans="1:5" ht="38.25">
      <c r="A61" s="9" t="s">
        <v>275</v>
      </c>
      <c r="B61" s="16" t="s">
        <v>111</v>
      </c>
      <c r="C61" s="11">
        <f>SUM(C62:C66)</f>
        <v>0</v>
      </c>
      <c r="D61" s="11">
        <f>SUM(D62:D66)</f>
        <v>0.85</v>
      </c>
      <c r="E61" s="15"/>
    </row>
    <row r="62" spans="1:5" ht="38.25">
      <c r="A62" s="13" t="s">
        <v>110</v>
      </c>
      <c r="B62" s="14" t="s">
        <v>111</v>
      </c>
      <c r="C62" s="15"/>
      <c r="D62" s="55">
        <v>0.85</v>
      </c>
      <c r="E62" s="15"/>
    </row>
    <row r="63" spans="1:5" ht="38.25">
      <c r="A63" s="13" t="s">
        <v>112</v>
      </c>
      <c r="B63" s="14" t="s">
        <v>111</v>
      </c>
      <c r="C63" s="15"/>
      <c r="D63" s="55"/>
      <c r="E63" s="15"/>
    </row>
    <row r="64" spans="1:5" ht="38.25">
      <c r="A64" s="13" t="s">
        <v>113</v>
      </c>
      <c r="B64" s="14" t="s">
        <v>111</v>
      </c>
      <c r="C64" s="15"/>
      <c r="D64" s="55"/>
      <c r="E64" s="15"/>
    </row>
    <row r="65" spans="1:7" ht="38.25">
      <c r="A65" s="13" t="s">
        <v>114</v>
      </c>
      <c r="B65" s="14" t="s">
        <v>111</v>
      </c>
      <c r="C65" s="15"/>
      <c r="D65" s="55"/>
      <c r="E65" s="15"/>
      <c r="G65" t="s">
        <v>238</v>
      </c>
    </row>
    <row r="66" spans="1:9" ht="38.25">
      <c r="A66" s="13" t="s">
        <v>115</v>
      </c>
      <c r="B66" s="14" t="s">
        <v>111</v>
      </c>
      <c r="C66" s="15"/>
      <c r="D66" s="55"/>
      <c r="E66" s="15"/>
      <c r="I66" t="s">
        <v>238</v>
      </c>
    </row>
    <row r="67" spans="1:5" ht="25.5">
      <c r="A67" s="9" t="s">
        <v>116</v>
      </c>
      <c r="B67" s="16" t="s">
        <v>117</v>
      </c>
      <c r="C67" s="11">
        <f>SUM(C68+C70+C75)</f>
        <v>3684</v>
      </c>
      <c r="D67" s="11">
        <f>SUM(D68+D70+D75)</f>
        <v>280.34999999999997</v>
      </c>
      <c r="E67" s="11">
        <f t="shared" si="0"/>
        <v>7.609934853420194</v>
      </c>
    </row>
    <row r="68" spans="1:5" ht="12.75">
      <c r="A68" s="13" t="s">
        <v>276</v>
      </c>
      <c r="B68" s="16" t="s">
        <v>277</v>
      </c>
      <c r="C68" s="11">
        <f>SUM(C69)</f>
        <v>124</v>
      </c>
      <c r="D68" s="11">
        <f>SUM(D69)</f>
        <v>11.39</v>
      </c>
      <c r="E68" s="11">
        <f t="shared" si="0"/>
        <v>9.185483870967742</v>
      </c>
    </row>
    <row r="69" spans="1:5" s="17" customFormat="1" ht="25.5">
      <c r="A69" s="13" t="s">
        <v>118</v>
      </c>
      <c r="B69" s="14" t="s">
        <v>119</v>
      </c>
      <c r="C69" s="15">
        <v>124</v>
      </c>
      <c r="D69" s="55">
        <v>11.39</v>
      </c>
      <c r="E69" s="15">
        <f t="shared" si="0"/>
        <v>9.185483870967742</v>
      </c>
    </row>
    <row r="70" spans="1:5" ht="89.25">
      <c r="A70" s="9" t="s">
        <v>278</v>
      </c>
      <c r="B70" s="20" t="s">
        <v>279</v>
      </c>
      <c r="C70" s="11">
        <f>SUM(C71:C74)</f>
        <v>2360</v>
      </c>
      <c r="D70" s="11">
        <f>SUM(D71:D74)</f>
        <v>215.19</v>
      </c>
      <c r="E70" s="11">
        <f t="shared" si="0"/>
        <v>9.11822033898305</v>
      </c>
    </row>
    <row r="71" spans="1:5" ht="89.25">
      <c r="A71" s="13" t="s">
        <v>120</v>
      </c>
      <c r="B71" s="14" t="s">
        <v>121</v>
      </c>
      <c r="C71" s="15" t="s">
        <v>238</v>
      </c>
      <c r="D71" s="55"/>
      <c r="E71" s="11" t="e">
        <f t="shared" si="0"/>
        <v>#VALUE!</v>
      </c>
    </row>
    <row r="72" spans="1:5" ht="89.25">
      <c r="A72" s="13" t="s">
        <v>122</v>
      </c>
      <c r="B72" s="14" t="s">
        <v>123</v>
      </c>
      <c r="C72" s="15">
        <v>0</v>
      </c>
      <c r="D72" s="55">
        <v>0.3</v>
      </c>
      <c r="E72" s="11" t="e">
        <f aca="true" t="shared" si="1" ref="E72:E125">SUM(D72*100/C72)</f>
        <v>#DIV/0!</v>
      </c>
    </row>
    <row r="73" spans="1:5" ht="102">
      <c r="A73" s="13" t="s">
        <v>124</v>
      </c>
      <c r="B73" s="14" t="s">
        <v>125</v>
      </c>
      <c r="C73" s="15">
        <v>2260</v>
      </c>
      <c r="D73" s="55">
        <v>179.14</v>
      </c>
      <c r="E73" s="11">
        <f t="shared" si="1"/>
        <v>7.926548672566372</v>
      </c>
    </row>
    <row r="74" spans="1:5" s="17" customFormat="1" ht="89.25">
      <c r="A74" s="13" t="s">
        <v>126</v>
      </c>
      <c r="B74" s="14" t="s">
        <v>127</v>
      </c>
      <c r="C74" s="15">
        <v>100</v>
      </c>
      <c r="D74" s="55">
        <v>35.75</v>
      </c>
      <c r="E74" s="11">
        <f t="shared" si="1"/>
        <v>35.75</v>
      </c>
    </row>
    <row r="75" spans="1:5" ht="38.25">
      <c r="A75" s="9" t="s">
        <v>280</v>
      </c>
      <c r="B75" s="16" t="s">
        <v>281</v>
      </c>
      <c r="C75" s="11">
        <f>SUM(C76)</f>
        <v>1200</v>
      </c>
      <c r="D75" s="11">
        <f>SUM(D76)</f>
        <v>53.77</v>
      </c>
      <c r="E75" s="11">
        <f t="shared" si="1"/>
        <v>4.480833333333333</v>
      </c>
    </row>
    <row r="76" spans="1:5" ht="51">
      <c r="A76" s="13" t="s">
        <v>282</v>
      </c>
      <c r="B76" s="14" t="s">
        <v>128</v>
      </c>
      <c r="C76" s="15">
        <v>1200</v>
      </c>
      <c r="D76" s="55">
        <v>53.77</v>
      </c>
      <c r="E76" s="11">
        <f t="shared" si="1"/>
        <v>4.480833333333333</v>
      </c>
    </row>
    <row r="77" spans="1:5" ht="12.75">
      <c r="A77" s="9" t="s">
        <v>129</v>
      </c>
      <c r="B77" s="16" t="s">
        <v>130</v>
      </c>
      <c r="C77" s="11">
        <f>SUM(C78+C79+C80+C81+C84+C87+C88+C89+C90+C91+C92+C93+C94+C95+C96+C99+C100)</f>
        <v>2676</v>
      </c>
      <c r="D77" s="11">
        <f>SUM(D78+D79+D80+D81+D84+D87+D88+D89+D90+D91+D92+D93+D94+D95+D96+D99+D100)</f>
        <v>500.33000000000004</v>
      </c>
      <c r="E77" s="11">
        <f t="shared" si="1"/>
        <v>18.696935724962632</v>
      </c>
    </row>
    <row r="78" spans="1:5" ht="52.5" customHeight="1">
      <c r="A78" s="13" t="s">
        <v>131</v>
      </c>
      <c r="B78" s="14" t="s">
        <v>132</v>
      </c>
      <c r="C78" s="15">
        <v>410</v>
      </c>
      <c r="D78" s="55">
        <v>18.85</v>
      </c>
      <c r="E78" s="11">
        <f t="shared" si="1"/>
        <v>4.597560975609757</v>
      </c>
    </row>
    <row r="79" spans="1:5" ht="63.75">
      <c r="A79" s="13" t="s">
        <v>133</v>
      </c>
      <c r="B79" s="14" t="s">
        <v>134</v>
      </c>
      <c r="C79" s="15">
        <v>35</v>
      </c>
      <c r="D79" s="55">
        <v>2.6</v>
      </c>
      <c r="E79" s="11">
        <f t="shared" si="1"/>
        <v>7.428571428571429</v>
      </c>
    </row>
    <row r="80" spans="1:5" s="17" customFormat="1" ht="63.75">
      <c r="A80" s="13" t="s">
        <v>135</v>
      </c>
      <c r="B80" s="14" t="s">
        <v>136</v>
      </c>
      <c r="C80" s="15">
        <v>200</v>
      </c>
      <c r="D80" s="55">
        <v>11</v>
      </c>
      <c r="E80" s="11">
        <f t="shared" si="1"/>
        <v>5.5</v>
      </c>
    </row>
    <row r="81" spans="1:5" ht="63.75">
      <c r="A81" s="9" t="s">
        <v>283</v>
      </c>
      <c r="B81" s="16" t="s">
        <v>137</v>
      </c>
      <c r="C81" s="11">
        <f>SUM(C82:C83)</f>
        <v>15</v>
      </c>
      <c r="D81" s="11">
        <f>SUM(D82:D83)</f>
        <v>36.5</v>
      </c>
      <c r="E81" s="11">
        <f t="shared" si="1"/>
        <v>243.33333333333334</v>
      </c>
    </row>
    <row r="82" spans="1:5" ht="63.75">
      <c r="A82" s="13" t="s">
        <v>284</v>
      </c>
      <c r="B82" s="14" t="s">
        <v>137</v>
      </c>
      <c r="C82" s="15">
        <v>15</v>
      </c>
      <c r="D82" s="56">
        <v>36.5</v>
      </c>
      <c r="E82" s="11">
        <f t="shared" si="1"/>
        <v>243.33333333333334</v>
      </c>
    </row>
    <row r="83" spans="1:5" s="17" customFormat="1" ht="63.75">
      <c r="A83" s="13" t="s">
        <v>285</v>
      </c>
      <c r="B83" s="14" t="s">
        <v>286</v>
      </c>
      <c r="C83" s="15">
        <v>0</v>
      </c>
      <c r="D83" s="55">
        <v>0</v>
      </c>
      <c r="E83" s="11"/>
    </row>
    <row r="84" spans="1:5" ht="51">
      <c r="A84" s="9" t="s">
        <v>287</v>
      </c>
      <c r="B84" s="16" t="s">
        <v>139</v>
      </c>
      <c r="C84" s="11">
        <f>SUM(C85:C86)</f>
        <v>8</v>
      </c>
      <c r="D84" s="11">
        <f>SUM(D85:D86)</f>
        <v>1.5</v>
      </c>
      <c r="E84" s="11">
        <f t="shared" si="1"/>
        <v>18.75</v>
      </c>
    </row>
    <row r="85" spans="1:5" ht="51">
      <c r="A85" s="13" t="s">
        <v>138</v>
      </c>
      <c r="B85" s="14" t="s">
        <v>139</v>
      </c>
      <c r="C85" s="21">
        <v>8</v>
      </c>
      <c r="D85" s="56">
        <v>1.5</v>
      </c>
      <c r="E85" s="11">
        <f t="shared" si="1"/>
        <v>18.75</v>
      </c>
    </row>
    <row r="86" spans="1:5" ht="51">
      <c r="A86" s="13" t="s">
        <v>140</v>
      </c>
      <c r="B86" s="14" t="s">
        <v>139</v>
      </c>
      <c r="C86" s="21">
        <v>0</v>
      </c>
      <c r="D86" s="55"/>
      <c r="E86" s="11"/>
    </row>
    <row r="87" spans="1:5" ht="51">
      <c r="A87" s="13" t="s">
        <v>141</v>
      </c>
      <c r="B87" s="14" t="s">
        <v>142</v>
      </c>
      <c r="C87" s="21">
        <v>0</v>
      </c>
      <c r="D87" s="55"/>
      <c r="E87" s="11"/>
    </row>
    <row r="88" spans="1:5" ht="25.5">
      <c r="A88" s="13" t="s">
        <v>143</v>
      </c>
      <c r="B88" s="14" t="s">
        <v>144</v>
      </c>
      <c r="C88" s="15">
        <v>38</v>
      </c>
      <c r="D88" s="56">
        <v>12.4</v>
      </c>
      <c r="E88" s="11">
        <f t="shared" si="1"/>
        <v>32.63157894736842</v>
      </c>
    </row>
    <row r="89" spans="1:5" ht="51">
      <c r="A89" s="13" t="s">
        <v>145</v>
      </c>
      <c r="B89" s="14" t="s">
        <v>146</v>
      </c>
      <c r="C89" s="15">
        <v>460</v>
      </c>
      <c r="D89" s="56">
        <v>155</v>
      </c>
      <c r="E89" s="11">
        <f t="shared" si="1"/>
        <v>33.69565217391305</v>
      </c>
    </row>
    <row r="90" spans="1:5" ht="25.5">
      <c r="A90" s="13" t="s">
        <v>147</v>
      </c>
      <c r="B90" s="13" t="s">
        <v>288</v>
      </c>
      <c r="C90" s="15">
        <v>32</v>
      </c>
      <c r="D90" s="55">
        <v>6.5</v>
      </c>
      <c r="E90" s="11">
        <f t="shared" si="1"/>
        <v>20.3125</v>
      </c>
    </row>
    <row r="91" spans="1:5" ht="51">
      <c r="A91" s="13" t="s">
        <v>148</v>
      </c>
      <c r="B91" s="14" t="s">
        <v>149</v>
      </c>
      <c r="C91" s="15">
        <v>0</v>
      </c>
      <c r="D91" s="55"/>
      <c r="E91" s="11"/>
    </row>
    <row r="92" spans="1:5" ht="51">
      <c r="A92" s="13" t="s">
        <v>150</v>
      </c>
      <c r="B92" s="14" t="s">
        <v>149</v>
      </c>
      <c r="C92" s="15">
        <v>120</v>
      </c>
      <c r="D92" s="55"/>
      <c r="E92" s="11">
        <f t="shared" si="1"/>
        <v>0</v>
      </c>
    </row>
    <row r="93" spans="1:5" ht="63.75">
      <c r="A93" s="13" t="s">
        <v>289</v>
      </c>
      <c r="B93" s="14" t="s">
        <v>290</v>
      </c>
      <c r="C93" s="15">
        <v>20</v>
      </c>
      <c r="D93" s="55"/>
      <c r="E93" s="11">
        <f t="shared" si="1"/>
        <v>0</v>
      </c>
    </row>
    <row r="94" spans="1:5" ht="38.25">
      <c r="A94" s="13" t="s">
        <v>291</v>
      </c>
      <c r="B94" s="14" t="s">
        <v>151</v>
      </c>
      <c r="C94" s="15">
        <v>0</v>
      </c>
      <c r="D94" s="55">
        <v>0.25</v>
      </c>
      <c r="E94" s="11"/>
    </row>
    <row r="95" spans="1:5" s="17" customFormat="1" ht="76.5">
      <c r="A95" s="13" t="s">
        <v>152</v>
      </c>
      <c r="B95" s="14" t="s">
        <v>153</v>
      </c>
      <c r="C95" s="15">
        <v>0</v>
      </c>
      <c r="D95" s="55">
        <v>0.48</v>
      </c>
      <c r="E95" s="11"/>
    </row>
    <row r="96" spans="1:5" ht="76.5">
      <c r="A96" s="9" t="s">
        <v>292</v>
      </c>
      <c r="B96" s="16" t="s">
        <v>293</v>
      </c>
      <c r="C96" s="11">
        <f>SUM(C97:C98)</f>
        <v>3</v>
      </c>
      <c r="D96" s="11">
        <f>SUM(D97:D98)</f>
        <v>1</v>
      </c>
      <c r="E96" s="11">
        <f t="shared" si="1"/>
        <v>33.333333333333336</v>
      </c>
    </row>
    <row r="97" spans="1:5" ht="63.75">
      <c r="A97" s="13" t="s">
        <v>294</v>
      </c>
      <c r="B97" s="14" t="s">
        <v>293</v>
      </c>
      <c r="C97" s="15">
        <v>0</v>
      </c>
      <c r="D97" s="56">
        <v>1</v>
      </c>
      <c r="E97" s="11"/>
    </row>
    <row r="98" spans="1:5" ht="63.75">
      <c r="A98" s="13" t="s">
        <v>295</v>
      </c>
      <c r="B98" s="14" t="s">
        <v>293</v>
      </c>
      <c r="C98" s="15">
        <v>3</v>
      </c>
      <c r="D98" s="55"/>
      <c r="E98" s="11">
        <f t="shared" si="1"/>
        <v>0</v>
      </c>
    </row>
    <row r="99" spans="1:5" s="17" customFormat="1" ht="51">
      <c r="A99" s="13" t="s">
        <v>154</v>
      </c>
      <c r="B99" s="14" t="s">
        <v>155</v>
      </c>
      <c r="C99" s="15">
        <v>7</v>
      </c>
      <c r="D99" s="55"/>
      <c r="E99" s="11">
        <f t="shared" si="1"/>
        <v>0</v>
      </c>
    </row>
    <row r="100" spans="1:5" ht="38.25">
      <c r="A100" s="9" t="s">
        <v>156</v>
      </c>
      <c r="B100" s="16" t="s">
        <v>157</v>
      </c>
      <c r="C100" s="11">
        <f>SUM(C102:C112)</f>
        <v>1328</v>
      </c>
      <c r="D100" s="11">
        <f>SUM(D102:D112)</f>
        <v>254.25</v>
      </c>
      <c r="E100" s="11">
        <f t="shared" si="1"/>
        <v>19.145331325301203</v>
      </c>
    </row>
    <row r="101" spans="1:5" ht="12.75">
      <c r="A101" s="13"/>
      <c r="B101" s="14" t="s">
        <v>158</v>
      </c>
      <c r="C101" s="15"/>
      <c r="D101" s="55"/>
      <c r="E101" s="11"/>
    </row>
    <row r="102" spans="1:5" ht="12.75">
      <c r="A102" s="13" t="s">
        <v>159</v>
      </c>
      <c r="B102" s="14"/>
      <c r="C102" s="15"/>
      <c r="D102" s="55"/>
      <c r="E102" s="11"/>
    </row>
    <row r="103" spans="1:5" ht="12.75">
      <c r="A103" s="13" t="s">
        <v>296</v>
      </c>
      <c r="B103" s="14"/>
      <c r="C103" s="15"/>
      <c r="D103" s="55"/>
      <c r="E103" s="11"/>
    </row>
    <row r="104" spans="1:5" ht="12.75">
      <c r="A104" s="13" t="s">
        <v>160</v>
      </c>
      <c r="B104" s="14"/>
      <c r="C104" s="15">
        <v>41</v>
      </c>
      <c r="D104" s="55"/>
      <c r="E104" s="11">
        <f t="shared" si="1"/>
        <v>0</v>
      </c>
    </row>
    <row r="105" spans="1:5" ht="12.75">
      <c r="A105" s="13" t="s">
        <v>161</v>
      </c>
      <c r="B105" s="14"/>
      <c r="C105" s="15">
        <v>45</v>
      </c>
      <c r="D105" s="56">
        <v>2.9</v>
      </c>
      <c r="E105" s="11">
        <f t="shared" si="1"/>
        <v>6.444444444444445</v>
      </c>
    </row>
    <row r="106" spans="1:5" ht="12.75">
      <c r="A106" s="13" t="s">
        <v>162</v>
      </c>
      <c r="B106" s="14"/>
      <c r="C106" s="15">
        <v>17</v>
      </c>
      <c r="D106" s="56"/>
      <c r="E106" s="11">
        <f t="shared" si="1"/>
        <v>0</v>
      </c>
    </row>
    <row r="107" spans="1:5" ht="12.75">
      <c r="A107" s="13" t="s">
        <v>297</v>
      </c>
      <c r="B107" s="14"/>
      <c r="C107" s="15"/>
      <c r="D107" s="56"/>
      <c r="E107" s="11"/>
    </row>
    <row r="108" spans="1:5" ht="12.75">
      <c r="A108" s="13" t="s">
        <v>298</v>
      </c>
      <c r="B108" s="14"/>
      <c r="C108" s="15">
        <v>0</v>
      </c>
      <c r="D108" s="56">
        <v>10.5</v>
      </c>
      <c r="E108" s="11"/>
    </row>
    <row r="109" spans="1:5" ht="12.75">
      <c r="A109" s="13" t="s">
        <v>163</v>
      </c>
      <c r="B109" s="14"/>
      <c r="C109" s="15">
        <v>15</v>
      </c>
      <c r="D109" s="56">
        <v>9</v>
      </c>
      <c r="E109" s="11">
        <f t="shared" si="1"/>
        <v>60</v>
      </c>
    </row>
    <row r="110" spans="1:5" ht="12.75">
      <c r="A110" s="13" t="s">
        <v>164</v>
      </c>
      <c r="B110" s="14"/>
      <c r="C110" s="15"/>
      <c r="D110" s="55"/>
      <c r="E110" s="11"/>
    </row>
    <row r="111" spans="1:5" ht="12.75">
      <c r="A111" s="13" t="s">
        <v>165</v>
      </c>
      <c r="B111" s="14"/>
      <c r="C111" s="15">
        <v>1210</v>
      </c>
      <c r="D111" s="55">
        <v>220.85</v>
      </c>
      <c r="E111" s="11">
        <f t="shared" si="1"/>
        <v>18.25206611570248</v>
      </c>
    </row>
    <row r="112" spans="1:5" ht="12.75">
      <c r="A112" s="13" t="s">
        <v>166</v>
      </c>
      <c r="B112" s="14"/>
      <c r="C112" s="15">
        <v>0</v>
      </c>
      <c r="D112" s="56">
        <v>11</v>
      </c>
      <c r="E112" s="11"/>
    </row>
    <row r="113" spans="1:5" ht="12.75">
      <c r="A113" s="16" t="s">
        <v>167</v>
      </c>
      <c r="B113" s="16" t="s">
        <v>168</v>
      </c>
      <c r="C113" s="11">
        <f>C114+C120</f>
        <v>0</v>
      </c>
      <c r="D113" s="11">
        <f>D114+D120</f>
        <v>79.96</v>
      </c>
      <c r="E113" s="11"/>
    </row>
    <row r="114" spans="1:5" ht="12.75">
      <c r="A114" s="14" t="s">
        <v>169</v>
      </c>
      <c r="B114" s="14" t="s">
        <v>170</v>
      </c>
      <c r="C114" s="15">
        <f>SUM(C115:C119)</f>
        <v>0</v>
      </c>
      <c r="D114" s="15">
        <f>SUM(D115:D119)</f>
        <v>79.96</v>
      </c>
      <c r="E114" s="11"/>
    </row>
    <row r="115" spans="1:5" ht="12.75">
      <c r="A115" s="14" t="s">
        <v>171</v>
      </c>
      <c r="B115" s="14" t="s">
        <v>170</v>
      </c>
      <c r="C115" s="15"/>
      <c r="D115" s="55">
        <v>0</v>
      </c>
      <c r="E115" s="11"/>
    </row>
    <row r="116" spans="1:5" ht="12.75">
      <c r="A116" s="14" t="s">
        <v>172</v>
      </c>
      <c r="B116" s="14" t="s">
        <v>170</v>
      </c>
      <c r="C116" s="15"/>
      <c r="D116" s="55">
        <v>79.96</v>
      </c>
      <c r="E116" s="11"/>
    </row>
    <row r="117" spans="1:5" ht="12.75">
      <c r="A117" s="14" t="s">
        <v>173</v>
      </c>
      <c r="B117" s="14" t="s">
        <v>170</v>
      </c>
      <c r="C117" s="15"/>
      <c r="D117" s="55">
        <v>0</v>
      </c>
      <c r="E117" s="11"/>
    </row>
    <row r="118" spans="1:5" ht="12.75">
      <c r="A118" s="14" t="s">
        <v>174</v>
      </c>
      <c r="B118" s="14" t="s">
        <v>170</v>
      </c>
      <c r="C118" s="15"/>
      <c r="D118" s="55">
        <v>0</v>
      </c>
      <c r="E118" s="11"/>
    </row>
    <row r="119" spans="1:5" ht="12.75">
      <c r="A119" s="14" t="s">
        <v>175</v>
      </c>
      <c r="B119" s="14" t="s">
        <v>170</v>
      </c>
      <c r="C119" s="15"/>
      <c r="D119" s="55">
        <v>0</v>
      </c>
      <c r="E119" s="11"/>
    </row>
    <row r="120" spans="1:5" ht="25.5">
      <c r="A120" s="22" t="s">
        <v>176</v>
      </c>
      <c r="B120" s="22" t="s">
        <v>177</v>
      </c>
      <c r="C120" s="23"/>
      <c r="D120" s="55">
        <v>0</v>
      </c>
      <c r="E120" s="11"/>
    </row>
    <row r="121" spans="1:5" ht="12.75">
      <c r="A121" s="24" t="s">
        <v>178</v>
      </c>
      <c r="B121" s="25" t="s">
        <v>179</v>
      </c>
      <c r="C121" s="26">
        <f>SUM(C122+C160+C163+C167)</f>
        <v>529931</v>
      </c>
      <c r="D121" s="26">
        <f>SUM(D122+D160+D163+D167)</f>
        <v>91583.53941</v>
      </c>
      <c r="E121" s="11">
        <f t="shared" si="1"/>
        <v>17.28216303820686</v>
      </c>
    </row>
    <row r="122" spans="1:5" ht="25.5">
      <c r="A122" s="13" t="s">
        <v>180</v>
      </c>
      <c r="B122" s="9" t="s">
        <v>181</v>
      </c>
      <c r="C122" s="19">
        <f>SUM(C123+C125+C135+C148)</f>
        <v>529931</v>
      </c>
      <c r="D122" s="19">
        <f>SUM(D123+D125+D135+D148)</f>
        <v>92508.17895</v>
      </c>
      <c r="E122" s="11">
        <f t="shared" si="1"/>
        <v>17.456646044485037</v>
      </c>
    </row>
    <row r="123" spans="1:5" ht="12.75">
      <c r="A123" s="27" t="s">
        <v>182</v>
      </c>
      <c r="B123" s="9" t="s">
        <v>183</v>
      </c>
      <c r="C123" s="28">
        <f>SUM(C124)</f>
        <v>5261</v>
      </c>
      <c r="D123" s="28">
        <f>SUM(D124)</f>
        <v>876</v>
      </c>
      <c r="E123" s="11">
        <f t="shared" si="1"/>
        <v>16.65082683900399</v>
      </c>
    </row>
    <row r="124" spans="1:5" ht="25.5">
      <c r="A124" s="29" t="s">
        <v>184</v>
      </c>
      <c r="B124" s="13" t="s">
        <v>185</v>
      </c>
      <c r="C124" s="30">
        <v>5261</v>
      </c>
      <c r="D124" s="56">
        <v>876</v>
      </c>
      <c r="E124" s="11">
        <f t="shared" si="1"/>
        <v>16.65082683900399</v>
      </c>
    </row>
    <row r="125" spans="1:5" s="17" customFormat="1" ht="15">
      <c r="A125" s="27" t="s">
        <v>186</v>
      </c>
      <c r="B125" s="9" t="s">
        <v>187</v>
      </c>
      <c r="C125" s="31">
        <f>SUM(C127+C126)</f>
        <v>189527.6</v>
      </c>
      <c r="D125" s="31">
        <f>SUM(D127+D126)</f>
        <v>30256</v>
      </c>
      <c r="E125" s="11">
        <f t="shared" si="1"/>
        <v>15.963901827491087</v>
      </c>
    </row>
    <row r="126" spans="1:5" ht="39">
      <c r="A126" s="29" t="s">
        <v>315</v>
      </c>
      <c r="B126" s="32" t="s">
        <v>316</v>
      </c>
      <c r="C126" s="15">
        <v>2309.4</v>
      </c>
      <c r="D126" s="15"/>
      <c r="E126" s="15">
        <f>SUM(D126*100/C126)</f>
        <v>0</v>
      </c>
    </row>
    <row r="127" spans="1:5" ht="13.5">
      <c r="A127" s="27" t="s">
        <v>188</v>
      </c>
      <c r="B127" s="32" t="s">
        <v>189</v>
      </c>
      <c r="C127" s="11">
        <f>SUM(C128:C134)</f>
        <v>187218.2</v>
      </c>
      <c r="D127" s="11">
        <f>SUM(D128:D134)</f>
        <v>30256</v>
      </c>
      <c r="E127" s="11">
        <f aca="true" t="shared" si="2" ref="E127:E172">SUM(D127*100/C127)</f>
        <v>16.16082197136817</v>
      </c>
    </row>
    <row r="128" spans="1:5" ht="38.25">
      <c r="A128" s="29" t="s">
        <v>190</v>
      </c>
      <c r="B128" s="13" t="s">
        <v>191</v>
      </c>
      <c r="C128" s="30">
        <v>31065</v>
      </c>
      <c r="D128" s="56">
        <v>6214</v>
      </c>
      <c r="E128" s="11">
        <f t="shared" si="2"/>
        <v>20.003219056816352</v>
      </c>
    </row>
    <row r="129" spans="1:5" ht="25.5">
      <c r="A129" s="29" t="s">
        <v>190</v>
      </c>
      <c r="B129" s="13" t="s">
        <v>192</v>
      </c>
      <c r="C129" s="30">
        <v>9518.6</v>
      </c>
      <c r="D129" s="56"/>
      <c r="E129" s="11">
        <f t="shared" si="2"/>
        <v>0</v>
      </c>
    </row>
    <row r="130" spans="1:5" ht="63.75">
      <c r="A130" s="29" t="s">
        <v>190</v>
      </c>
      <c r="B130" s="13" t="s">
        <v>317</v>
      </c>
      <c r="C130" s="30">
        <v>1356</v>
      </c>
      <c r="D130" s="56"/>
      <c r="E130" s="11"/>
    </row>
    <row r="131" spans="1:5" ht="63.75">
      <c r="A131" s="29" t="s">
        <v>190</v>
      </c>
      <c r="B131" s="13" t="s">
        <v>318</v>
      </c>
      <c r="C131" s="30">
        <v>750</v>
      </c>
      <c r="D131" s="56"/>
      <c r="E131" s="11"/>
    </row>
    <row r="132" spans="1:5" s="17" customFormat="1" ht="76.5">
      <c r="A132" s="29" t="s">
        <v>190</v>
      </c>
      <c r="B132" s="13" t="s">
        <v>319</v>
      </c>
      <c r="C132" s="30">
        <v>197</v>
      </c>
      <c r="D132" s="56"/>
      <c r="E132" s="11"/>
    </row>
    <row r="133" spans="1:5" ht="51">
      <c r="A133" s="29" t="s">
        <v>190</v>
      </c>
      <c r="B133" s="13" t="s">
        <v>320</v>
      </c>
      <c r="C133" s="30">
        <v>79.6</v>
      </c>
      <c r="D133" s="56"/>
      <c r="E133" s="11"/>
    </row>
    <row r="134" spans="1:5" ht="51">
      <c r="A134" s="29" t="s">
        <v>193</v>
      </c>
      <c r="B134" s="13" t="s">
        <v>194</v>
      </c>
      <c r="C134" s="30">
        <v>144252</v>
      </c>
      <c r="D134" s="56">
        <v>24042</v>
      </c>
      <c r="E134" s="11">
        <f t="shared" si="2"/>
        <v>16.666666666666668</v>
      </c>
    </row>
    <row r="135" spans="1:5" ht="12.75">
      <c r="A135" s="27" t="s">
        <v>195</v>
      </c>
      <c r="B135" s="9" t="s">
        <v>196</v>
      </c>
      <c r="C135" s="11">
        <f>SUM(C136+C137+C138+C144)</f>
        <v>335142.4</v>
      </c>
      <c r="D135" s="11">
        <f>SUM(D136+D137+D138+D144)</f>
        <v>61376.17895</v>
      </c>
      <c r="E135" s="11">
        <f t="shared" si="2"/>
        <v>18.31346285936963</v>
      </c>
    </row>
    <row r="136" spans="1:5" ht="38.25">
      <c r="A136" s="29" t="s">
        <v>197</v>
      </c>
      <c r="B136" s="13" t="s">
        <v>198</v>
      </c>
      <c r="C136" s="30">
        <v>14520</v>
      </c>
      <c r="D136" s="56">
        <v>4133.27246</v>
      </c>
      <c r="E136" s="11">
        <f t="shared" si="2"/>
        <v>28.466063774104686</v>
      </c>
    </row>
    <row r="137" spans="1:5" s="17" customFormat="1" ht="38.25">
      <c r="A137" s="29" t="s">
        <v>199</v>
      </c>
      <c r="B137" s="13" t="s">
        <v>200</v>
      </c>
      <c r="C137" s="30">
        <v>17519</v>
      </c>
      <c r="D137" s="56">
        <f>1927.56+132.32828</f>
        <v>2059.88828</v>
      </c>
      <c r="E137" s="11">
        <f t="shared" si="2"/>
        <v>11.758024316456419</v>
      </c>
    </row>
    <row r="138" spans="1:5" ht="40.5">
      <c r="A138" s="27" t="s">
        <v>201</v>
      </c>
      <c r="B138" s="32" t="s">
        <v>202</v>
      </c>
      <c r="C138" s="33">
        <f>SUM(C139:C143)</f>
        <v>57756.4</v>
      </c>
      <c r="D138" s="33">
        <f>SUM(D139:D143)</f>
        <v>17707.01821</v>
      </c>
      <c r="E138" s="11">
        <f t="shared" si="2"/>
        <v>30.658105785679158</v>
      </c>
    </row>
    <row r="139" spans="1:5" ht="63.75">
      <c r="A139" s="29" t="s">
        <v>201</v>
      </c>
      <c r="B139" s="13" t="s">
        <v>203</v>
      </c>
      <c r="C139" s="30">
        <v>213</v>
      </c>
      <c r="D139" s="56">
        <v>53.25</v>
      </c>
      <c r="E139" s="11">
        <f t="shared" si="2"/>
        <v>25</v>
      </c>
    </row>
    <row r="140" spans="1:5" ht="76.5">
      <c r="A140" s="29" t="s">
        <v>201</v>
      </c>
      <c r="B140" s="13" t="s">
        <v>204</v>
      </c>
      <c r="C140" s="30">
        <v>57054</v>
      </c>
      <c r="D140" s="56">
        <v>17566.16821</v>
      </c>
      <c r="E140" s="11">
        <f t="shared" si="2"/>
        <v>30.788670750517053</v>
      </c>
    </row>
    <row r="141" spans="1:5" ht="27.75" customHeight="1">
      <c r="A141" s="29" t="s">
        <v>201</v>
      </c>
      <c r="B141" s="13" t="s">
        <v>205</v>
      </c>
      <c r="C141" s="30">
        <v>0.1</v>
      </c>
      <c r="D141" s="56">
        <v>0.1</v>
      </c>
      <c r="E141" s="11">
        <f t="shared" si="2"/>
        <v>100</v>
      </c>
    </row>
    <row r="142" spans="1:5" ht="38.25">
      <c r="A142" s="29" t="s">
        <v>201</v>
      </c>
      <c r="B142" s="13" t="s">
        <v>206</v>
      </c>
      <c r="C142" s="30">
        <v>87.5</v>
      </c>
      <c r="D142" s="56">
        <v>87.5</v>
      </c>
      <c r="E142" s="11">
        <f t="shared" si="2"/>
        <v>100</v>
      </c>
    </row>
    <row r="143" spans="1:5" ht="76.5">
      <c r="A143" s="29" t="s">
        <v>201</v>
      </c>
      <c r="B143" s="13" t="s">
        <v>301</v>
      </c>
      <c r="C143" s="30">
        <v>401.8</v>
      </c>
      <c r="D143" s="56"/>
      <c r="E143" s="11">
        <f>SUM(D143*100/C143)</f>
        <v>0</v>
      </c>
    </row>
    <row r="144" spans="1:5" ht="12.75">
      <c r="A144" s="27" t="s">
        <v>299</v>
      </c>
      <c r="B144" s="9" t="s">
        <v>300</v>
      </c>
      <c r="C144" s="19">
        <f>SUM(C145:C145)</f>
        <v>245347</v>
      </c>
      <c r="D144" s="19">
        <f>SUM(D145:D145)</f>
        <v>37476</v>
      </c>
      <c r="E144" s="11">
        <f t="shared" si="2"/>
        <v>15.2746925782667</v>
      </c>
    </row>
    <row r="145" spans="1:5" ht="12.75">
      <c r="A145" s="27" t="s">
        <v>207</v>
      </c>
      <c r="B145" s="9" t="s">
        <v>300</v>
      </c>
      <c r="C145" s="19">
        <f>SUM(C146:C147)</f>
        <v>245347</v>
      </c>
      <c r="D145" s="19">
        <f>SUM(D146:D147)</f>
        <v>37476</v>
      </c>
      <c r="E145" s="11">
        <f t="shared" si="2"/>
        <v>15.2746925782667</v>
      </c>
    </row>
    <row r="146" spans="1:5" ht="191.25">
      <c r="A146" s="29" t="s">
        <v>207</v>
      </c>
      <c r="B146" s="13" t="s">
        <v>208</v>
      </c>
      <c r="C146" s="30">
        <v>159170</v>
      </c>
      <c r="D146" s="56">
        <v>26098</v>
      </c>
      <c r="E146" s="11">
        <f t="shared" si="2"/>
        <v>16.396305836526984</v>
      </c>
    </row>
    <row r="147" spans="1:5" ht="38.25">
      <c r="A147" s="29" t="s">
        <v>207</v>
      </c>
      <c r="B147" s="13" t="s">
        <v>302</v>
      </c>
      <c r="C147" s="30">
        <v>86177</v>
      </c>
      <c r="D147" s="56">
        <v>11378</v>
      </c>
      <c r="E147" s="11">
        <f t="shared" si="2"/>
        <v>13.203058820799052</v>
      </c>
    </row>
    <row r="148" spans="1:5" ht="105" customHeight="1">
      <c r="A148" s="27" t="s">
        <v>209</v>
      </c>
      <c r="B148" s="9" t="s">
        <v>210</v>
      </c>
      <c r="C148" s="19">
        <f>SUM(C149:C151)</f>
        <v>0</v>
      </c>
      <c r="D148" s="19">
        <f>SUM(D149:D151)</f>
        <v>0</v>
      </c>
      <c r="E148" s="11" t="e">
        <f t="shared" si="2"/>
        <v>#DIV/0!</v>
      </c>
    </row>
    <row r="149" spans="1:5" ht="51">
      <c r="A149" s="29" t="s">
        <v>211</v>
      </c>
      <c r="B149" s="14" t="s">
        <v>212</v>
      </c>
      <c r="C149" s="30"/>
      <c r="D149" s="56"/>
      <c r="E149" s="11" t="e">
        <f t="shared" si="2"/>
        <v>#DIV/0!</v>
      </c>
    </row>
    <row r="150" spans="1:5" ht="76.5">
      <c r="A150" s="29" t="s">
        <v>213</v>
      </c>
      <c r="B150" s="14" t="s">
        <v>303</v>
      </c>
      <c r="C150" s="30"/>
      <c r="D150" s="56"/>
      <c r="E150" s="11" t="e">
        <f t="shared" si="2"/>
        <v>#DIV/0!</v>
      </c>
    </row>
    <row r="151" spans="1:5" ht="25.5">
      <c r="A151" s="34" t="s">
        <v>214</v>
      </c>
      <c r="B151" s="35" t="s">
        <v>304</v>
      </c>
      <c r="C151" s="36">
        <f>SUM(C152:C159)</f>
        <v>0</v>
      </c>
      <c r="D151" s="36">
        <f>SUM(D152:D159)</f>
        <v>0</v>
      </c>
      <c r="E151" s="11" t="e">
        <f t="shared" si="2"/>
        <v>#DIV/0!</v>
      </c>
    </row>
    <row r="152" spans="1:5" ht="76.5">
      <c r="A152" s="29" t="s">
        <v>215</v>
      </c>
      <c r="B152" s="14" t="s">
        <v>216</v>
      </c>
      <c r="C152" s="37"/>
      <c r="D152" s="56"/>
      <c r="E152" s="11" t="e">
        <f t="shared" si="2"/>
        <v>#DIV/0!</v>
      </c>
    </row>
    <row r="153" spans="1:5" ht="76.5">
      <c r="A153" s="29" t="s">
        <v>217</v>
      </c>
      <c r="B153" s="13" t="s">
        <v>218</v>
      </c>
      <c r="C153" s="30"/>
      <c r="D153" s="56"/>
      <c r="E153" s="11" t="e">
        <f t="shared" si="2"/>
        <v>#DIV/0!</v>
      </c>
    </row>
    <row r="154" spans="1:5" ht="102">
      <c r="A154" s="29" t="s">
        <v>217</v>
      </c>
      <c r="B154" s="13" t="s">
        <v>219</v>
      </c>
      <c r="C154" s="30"/>
      <c r="D154" s="56"/>
      <c r="E154" s="11" t="e">
        <f t="shared" si="2"/>
        <v>#DIV/0!</v>
      </c>
    </row>
    <row r="155" spans="1:5" ht="63.75">
      <c r="A155" s="29" t="s">
        <v>220</v>
      </c>
      <c r="B155" s="13" t="s">
        <v>221</v>
      </c>
      <c r="C155" s="30"/>
      <c r="D155" s="56"/>
      <c r="E155" s="11" t="e">
        <f t="shared" si="2"/>
        <v>#DIV/0!</v>
      </c>
    </row>
    <row r="156" spans="1:5" ht="76.5">
      <c r="A156" s="29" t="s">
        <v>220</v>
      </c>
      <c r="B156" s="13" t="s">
        <v>222</v>
      </c>
      <c r="C156" s="30"/>
      <c r="D156" s="56"/>
      <c r="E156" s="11" t="e">
        <f t="shared" si="2"/>
        <v>#DIV/0!</v>
      </c>
    </row>
    <row r="157" spans="1:5" ht="102">
      <c r="A157" s="29" t="s">
        <v>220</v>
      </c>
      <c r="B157" s="13" t="s">
        <v>223</v>
      </c>
      <c r="C157" s="30"/>
      <c r="D157" s="56"/>
      <c r="E157" s="11" t="e">
        <f t="shared" si="2"/>
        <v>#DIV/0!</v>
      </c>
    </row>
    <row r="158" spans="1:5" ht="63.75">
      <c r="A158" s="29" t="s">
        <v>220</v>
      </c>
      <c r="B158" s="13" t="s">
        <v>305</v>
      </c>
      <c r="C158" s="30"/>
      <c r="D158" s="56"/>
      <c r="E158" s="11" t="e">
        <f t="shared" si="2"/>
        <v>#DIV/0!</v>
      </c>
    </row>
    <row r="159" spans="1:5" ht="25.5">
      <c r="A159" s="29" t="s">
        <v>224</v>
      </c>
      <c r="B159" s="13" t="s">
        <v>225</v>
      </c>
      <c r="C159" s="30"/>
      <c r="D159" s="56"/>
      <c r="E159" s="11" t="e">
        <f t="shared" si="2"/>
        <v>#DIV/0!</v>
      </c>
    </row>
    <row r="160" spans="1:5" ht="25.5">
      <c r="A160" s="27" t="s">
        <v>226</v>
      </c>
      <c r="B160" s="9" t="s">
        <v>227</v>
      </c>
      <c r="C160" s="19">
        <f>SUM(C161:C162)</f>
        <v>0</v>
      </c>
      <c r="D160" s="19">
        <f>SUM(D161:D162)</f>
        <v>0</v>
      </c>
      <c r="E160" s="11" t="e">
        <f t="shared" si="2"/>
        <v>#DIV/0!</v>
      </c>
    </row>
    <row r="161" spans="1:5" ht="25.5">
      <c r="A161" s="29" t="s">
        <v>228</v>
      </c>
      <c r="B161" s="13" t="s">
        <v>227</v>
      </c>
      <c r="C161" s="30"/>
      <c r="D161" s="56"/>
      <c r="E161" s="11" t="e">
        <f t="shared" si="2"/>
        <v>#DIV/0!</v>
      </c>
    </row>
    <row r="162" spans="1:5" ht="25.5">
      <c r="A162" s="29" t="s">
        <v>229</v>
      </c>
      <c r="B162" s="13" t="s">
        <v>227</v>
      </c>
      <c r="C162" s="30"/>
      <c r="D162" s="56"/>
      <c r="E162" s="11" t="e">
        <f t="shared" si="2"/>
        <v>#DIV/0!</v>
      </c>
    </row>
    <row r="163" spans="1:5" ht="25.5">
      <c r="A163" s="27" t="s">
        <v>230</v>
      </c>
      <c r="B163" s="9" t="s">
        <v>231</v>
      </c>
      <c r="C163" s="11">
        <f>SUM(C164:C166)</f>
        <v>0</v>
      </c>
      <c r="D163" s="11">
        <f>SUM(D164:D166)</f>
        <v>1111.09</v>
      </c>
      <c r="E163" s="11" t="e">
        <f t="shared" si="2"/>
        <v>#DIV/0!</v>
      </c>
    </row>
    <row r="164" spans="1:5" ht="38.25">
      <c r="A164" s="29" t="s">
        <v>0</v>
      </c>
      <c r="B164" s="13" t="s">
        <v>233</v>
      </c>
      <c r="C164" s="30" t="s">
        <v>238</v>
      </c>
      <c r="D164" s="56">
        <v>550.5</v>
      </c>
      <c r="E164" s="11" t="e">
        <f t="shared" si="2"/>
        <v>#VALUE!</v>
      </c>
    </row>
    <row r="165" spans="1:5" ht="38.25">
      <c r="A165" s="29" t="s">
        <v>232</v>
      </c>
      <c r="B165" s="13" t="s">
        <v>233</v>
      </c>
      <c r="C165" s="30" t="s">
        <v>238</v>
      </c>
      <c r="D165" s="56">
        <v>3.31</v>
      </c>
      <c r="E165" s="11" t="e">
        <f t="shared" si="2"/>
        <v>#VALUE!</v>
      </c>
    </row>
    <row r="166" spans="1:5" ht="38.25">
      <c r="A166" s="29" t="s">
        <v>1</v>
      </c>
      <c r="B166" s="13" t="s">
        <v>2</v>
      </c>
      <c r="C166" s="30" t="s">
        <v>238</v>
      </c>
      <c r="D166" s="56">
        <v>557.28</v>
      </c>
      <c r="E166" s="11" t="e">
        <f t="shared" si="2"/>
        <v>#VALUE!</v>
      </c>
    </row>
    <row r="167" spans="1:5" ht="51">
      <c r="A167" s="27" t="s">
        <v>234</v>
      </c>
      <c r="B167" s="9" t="s">
        <v>235</v>
      </c>
      <c r="C167" s="19">
        <f>SUM(C168:C171)</f>
        <v>0</v>
      </c>
      <c r="D167" s="19">
        <f>SUM(D168:D171)</f>
        <v>-2035.72954</v>
      </c>
      <c r="E167" s="11" t="e">
        <f t="shared" si="2"/>
        <v>#DIV/0!</v>
      </c>
    </row>
    <row r="168" spans="1:5" ht="12.75">
      <c r="A168" s="29" t="s">
        <v>236</v>
      </c>
      <c r="B168" s="13"/>
      <c r="C168" s="38"/>
      <c r="D168" s="56">
        <v>-553.25</v>
      </c>
      <c r="E168" s="11" t="e">
        <f t="shared" si="2"/>
        <v>#DIV/0!</v>
      </c>
    </row>
    <row r="169" spans="1:5" ht="12.75">
      <c r="A169" s="29" t="s">
        <v>237</v>
      </c>
      <c r="B169" s="13"/>
      <c r="C169" s="30" t="s">
        <v>238</v>
      </c>
      <c r="D169" s="56">
        <v>-1482.48</v>
      </c>
      <c r="E169" s="11" t="e">
        <f t="shared" si="2"/>
        <v>#VALUE!</v>
      </c>
    </row>
    <row r="170" spans="1:5" ht="12.75">
      <c r="A170" s="29" t="s">
        <v>239</v>
      </c>
      <c r="B170" s="13"/>
      <c r="C170" s="30"/>
      <c r="D170" s="56">
        <v>0.00046</v>
      </c>
      <c r="E170" s="11" t="e">
        <f t="shared" si="2"/>
        <v>#DIV/0!</v>
      </c>
    </row>
    <row r="171" spans="1:5" ht="12.75">
      <c r="A171" s="29" t="s">
        <v>240</v>
      </c>
      <c r="B171" s="13"/>
      <c r="C171" s="30"/>
      <c r="D171" s="56"/>
      <c r="E171" s="11" t="e">
        <f t="shared" si="2"/>
        <v>#DIV/0!</v>
      </c>
    </row>
    <row r="172" spans="1:5" ht="12.75">
      <c r="A172" s="27"/>
      <c r="B172" s="9" t="s">
        <v>241</v>
      </c>
      <c r="C172" s="39">
        <f>SUM(C4+C121)</f>
        <v>1036087</v>
      </c>
      <c r="D172" s="19">
        <f>SUM(D4+D121)</f>
        <v>157802.61641000002</v>
      </c>
      <c r="E172" s="11">
        <f t="shared" si="2"/>
        <v>15.230633760485366</v>
      </c>
    </row>
    <row r="173" ht="12.75">
      <c r="D173" s="60"/>
    </row>
    <row r="174" ht="12.75">
      <c r="D174" s="60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6" sqref="J6:J7"/>
    </sheetView>
  </sheetViews>
  <sheetFormatPr defaultColWidth="9.140625" defaultRowHeight="12.75"/>
  <cols>
    <col min="1" max="1" width="49.8515625" style="0" customWidth="1"/>
    <col min="2" max="6" width="0" style="0" hidden="1" customWidth="1"/>
    <col min="7" max="7" width="8.8515625" style="0" hidden="1" customWidth="1"/>
    <col min="8" max="8" width="18.00390625" style="0" customWidth="1"/>
    <col min="9" max="9" width="16.7109375" style="0" customWidth="1"/>
    <col min="10" max="10" width="14.28125" style="0" customWidth="1"/>
    <col min="11" max="11" width="13.00390625" style="0" customWidth="1"/>
  </cols>
  <sheetData>
    <row r="1" spans="1:10" ht="15">
      <c r="A1" s="68"/>
      <c r="B1" s="68"/>
      <c r="C1" s="68"/>
      <c r="D1" s="68"/>
      <c r="E1" s="68"/>
      <c r="F1" s="68"/>
      <c r="G1" s="68"/>
      <c r="H1" s="68"/>
      <c r="I1" s="40"/>
      <c r="J1" s="40"/>
    </row>
    <row r="2" spans="1:10" ht="15">
      <c r="A2" s="46"/>
      <c r="B2" s="46"/>
      <c r="C2" s="46"/>
      <c r="D2" s="46"/>
      <c r="E2" s="46"/>
      <c r="F2" s="46"/>
      <c r="G2" s="46"/>
      <c r="H2" s="46"/>
      <c r="I2" s="40"/>
      <c r="J2" s="40"/>
    </row>
    <row r="3" spans="1:10" ht="18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>
      <c r="A4" s="69" t="s">
        <v>306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2.75">
      <c r="A5" s="40"/>
      <c r="B5" s="40"/>
      <c r="C5" s="40"/>
      <c r="D5" s="40"/>
      <c r="E5" s="40"/>
      <c r="F5" s="40"/>
      <c r="G5" s="40"/>
      <c r="H5" s="40"/>
      <c r="I5" s="65" t="s">
        <v>307</v>
      </c>
      <c r="J5" s="65"/>
    </row>
    <row r="6" spans="1:11" ht="38.25" customHeight="1">
      <c r="A6" s="66" t="s">
        <v>4</v>
      </c>
      <c r="B6" s="66" t="s">
        <v>5</v>
      </c>
      <c r="C6" s="66" t="s">
        <v>5</v>
      </c>
      <c r="D6" s="66" t="s">
        <v>5</v>
      </c>
      <c r="E6" s="66" t="s">
        <v>5</v>
      </c>
      <c r="F6" s="66" t="s">
        <v>5</v>
      </c>
      <c r="G6" s="66" t="s">
        <v>5</v>
      </c>
      <c r="H6" s="66" t="s">
        <v>6</v>
      </c>
      <c r="I6" s="66" t="s">
        <v>7</v>
      </c>
      <c r="J6" s="70" t="s">
        <v>8</v>
      </c>
      <c r="K6" s="63"/>
    </row>
    <row r="7" spans="1:11" ht="46.5" customHeight="1">
      <c r="A7" s="67"/>
      <c r="B7" s="67"/>
      <c r="C7" s="67"/>
      <c r="D7" s="67"/>
      <c r="E7" s="67"/>
      <c r="F7" s="67"/>
      <c r="G7" s="67"/>
      <c r="H7" s="67"/>
      <c r="I7" s="67"/>
      <c r="J7" s="71"/>
      <c r="K7" s="64"/>
    </row>
    <row r="8" spans="1:11" ht="30" customHeight="1">
      <c r="A8" s="47" t="s">
        <v>9</v>
      </c>
      <c r="B8" s="48" t="s">
        <v>10</v>
      </c>
      <c r="C8" s="48" t="s">
        <v>11</v>
      </c>
      <c r="D8" s="48" t="s">
        <v>12</v>
      </c>
      <c r="E8" s="48" t="s">
        <v>10</v>
      </c>
      <c r="F8" s="48" t="s">
        <v>10</v>
      </c>
      <c r="G8" s="48"/>
      <c r="H8" s="49">
        <v>75677</v>
      </c>
      <c r="I8" s="49">
        <v>8420.2</v>
      </c>
      <c r="J8" s="50">
        <f>I8/H8</f>
        <v>0.11126498143425348</v>
      </c>
      <c r="K8" s="41"/>
    </row>
    <row r="9" spans="1:11" ht="25.5">
      <c r="A9" s="47" t="s">
        <v>13</v>
      </c>
      <c r="B9" s="48" t="s">
        <v>10</v>
      </c>
      <c r="C9" s="48" t="s">
        <v>14</v>
      </c>
      <c r="D9" s="48" t="s">
        <v>12</v>
      </c>
      <c r="E9" s="48" t="s">
        <v>10</v>
      </c>
      <c r="F9" s="48" t="s">
        <v>10</v>
      </c>
      <c r="G9" s="48"/>
      <c r="H9" s="49">
        <v>6970</v>
      </c>
      <c r="I9" s="49">
        <v>463.5</v>
      </c>
      <c r="J9" s="50">
        <f aca="true" t="shared" si="0" ref="J9:J16">I9/H9</f>
        <v>0.06649928263988522</v>
      </c>
      <c r="K9" s="41"/>
    </row>
    <row r="10" spans="1:11" ht="12.75">
      <c r="A10" s="47" t="s">
        <v>15</v>
      </c>
      <c r="B10" s="48" t="s">
        <v>10</v>
      </c>
      <c r="C10" s="48" t="s">
        <v>16</v>
      </c>
      <c r="D10" s="48" t="s">
        <v>12</v>
      </c>
      <c r="E10" s="48" t="s">
        <v>10</v>
      </c>
      <c r="F10" s="48" t="s">
        <v>10</v>
      </c>
      <c r="G10" s="48"/>
      <c r="H10" s="49">
        <v>37379</v>
      </c>
      <c r="I10" s="49">
        <v>1269.7</v>
      </c>
      <c r="J10" s="50">
        <f t="shared" si="0"/>
        <v>0.033968270954279144</v>
      </c>
      <c r="K10" s="41"/>
    </row>
    <row r="11" spans="1:11" ht="12.75">
      <c r="A11" s="47" t="s">
        <v>17</v>
      </c>
      <c r="B11" s="48" t="s">
        <v>10</v>
      </c>
      <c r="C11" s="48" t="s">
        <v>18</v>
      </c>
      <c r="D11" s="48" t="s">
        <v>12</v>
      </c>
      <c r="E11" s="48" t="s">
        <v>10</v>
      </c>
      <c r="F11" s="48" t="s">
        <v>10</v>
      </c>
      <c r="G11" s="48"/>
      <c r="H11" s="49">
        <v>107578</v>
      </c>
      <c r="I11" s="49">
        <v>10540.6</v>
      </c>
      <c r="J11" s="50">
        <f t="shared" si="0"/>
        <v>0.09798099983267955</v>
      </c>
      <c r="K11" s="41"/>
    </row>
    <row r="12" spans="1:11" ht="12.75">
      <c r="A12" s="47" t="s">
        <v>19</v>
      </c>
      <c r="B12" s="48" t="s">
        <v>10</v>
      </c>
      <c r="C12" s="48" t="s">
        <v>20</v>
      </c>
      <c r="D12" s="48" t="s">
        <v>12</v>
      </c>
      <c r="E12" s="48" t="s">
        <v>10</v>
      </c>
      <c r="F12" s="48" t="s">
        <v>10</v>
      </c>
      <c r="G12" s="48"/>
      <c r="H12" s="49">
        <v>670.1</v>
      </c>
      <c r="I12" s="49">
        <v>30</v>
      </c>
      <c r="J12" s="50">
        <f t="shared" si="0"/>
        <v>0.04476943739740337</v>
      </c>
      <c r="K12" s="42"/>
    </row>
    <row r="13" spans="1:11" ht="12.75">
      <c r="A13" s="47" t="s">
        <v>21</v>
      </c>
      <c r="B13" s="48" t="s">
        <v>10</v>
      </c>
      <c r="C13" s="48" t="s">
        <v>22</v>
      </c>
      <c r="D13" s="48" t="s">
        <v>12</v>
      </c>
      <c r="E13" s="48" t="s">
        <v>10</v>
      </c>
      <c r="F13" s="48" t="s">
        <v>10</v>
      </c>
      <c r="G13" s="48"/>
      <c r="H13" s="49">
        <v>675615.2</v>
      </c>
      <c r="I13" s="49">
        <v>94197.5</v>
      </c>
      <c r="J13" s="50">
        <f t="shared" si="0"/>
        <v>0.13942477907542639</v>
      </c>
      <c r="K13" s="41"/>
    </row>
    <row r="14" spans="1:11" ht="12.75">
      <c r="A14" s="47" t="s">
        <v>23</v>
      </c>
      <c r="B14" s="48" t="s">
        <v>10</v>
      </c>
      <c r="C14" s="48" t="s">
        <v>24</v>
      </c>
      <c r="D14" s="48" t="s">
        <v>12</v>
      </c>
      <c r="E14" s="48" t="s">
        <v>10</v>
      </c>
      <c r="F14" s="48" t="s">
        <v>10</v>
      </c>
      <c r="G14" s="48"/>
      <c r="H14" s="49">
        <v>60440.5</v>
      </c>
      <c r="I14" s="49">
        <v>8635.1</v>
      </c>
      <c r="J14" s="50">
        <f t="shared" si="0"/>
        <v>0.14286943357516899</v>
      </c>
      <c r="K14" s="41"/>
    </row>
    <row r="15" spans="1:11" ht="12.75">
      <c r="A15" s="47" t="s">
        <v>25</v>
      </c>
      <c r="B15" s="48" t="s">
        <v>10</v>
      </c>
      <c r="C15" s="48" t="s">
        <v>26</v>
      </c>
      <c r="D15" s="48" t="s">
        <v>12</v>
      </c>
      <c r="E15" s="48" t="s">
        <v>10</v>
      </c>
      <c r="F15" s="48" t="s">
        <v>10</v>
      </c>
      <c r="G15" s="48"/>
      <c r="H15" s="49">
        <v>547.5</v>
      </c>
      <c r="I15" s="49">
        <v>0</v>
      </c>
      <c r="J15" s="50">
        <f t="shared" si="0"/>
        <v>0</v>
      </c>
      <c r="K15" s="41"/>
    </row>
    <row r="16" spans="1:11" ht="12.75">
      <c r="A16" s="47" t="s">
        <v>27</v>
      </c>
      <c r="B16" s="48" t="s">
        <v>10</v>
      </c>
      <c r="C16" s="48" t="s">
        <v>28</v>
      </c>
      <c r="D16" s="48" t="s">
        <v>12</v>
      </c>
      <c r="E16" s="48" t="s">
        <v>10</v>
      </c>
      <c r="F16" s="48" t="s">
        <v>10</v>
      </c>
      <c r="G16" s="48"/>
      <c r="H16" s="49">
        <v>101240.4</v>
      </c>
      <c r="I16" s="49">
        <v>14873.5</v>
      </c>
      <c r="J16" s="50">
        <f t="shared" si="0"/>
        <v>0.14691269493206272</v>
      </c>
      <c r="K16" s="41"/>
    </row>
    <row r="17" spans="1:11" ht="12.75">
      <c r="A17" s="47" t="s">
        <v>29</v>
      </c>
      <c r="B17" s="48" t="s">
        <v>10</v>
      </c>
      <c r="C17" s="48" t="s">
        <v>28</v>
      </c>
      <c r="D17" s="48" t="s">
        <v>12</v>
      </c>
      <c r="E17" s="48" t="s">
        <v>10</v>
      </c>
      <c r="F17" s="48" t="s">
        <v>10</v>
      </c>
      <c r="G17" s="48"/>
      <c r="H17" s="49">
        <v>14934</v>
      </c>
      <c r="I17" s="49">
        <v>1302.9</v>
      </c>
      <c r="J17" s="50">
        <f>I17/H17</f>
        <v>0.08724387304138209</v>
      </c>
      <c r="K17" s="41"/>
    </row>
    <row r="18" spans="1:11" ht="12.75">
      <c r="A18" s="47" t="s">
        <v>30</v>
      </c>
      <c r="B18" s="48" t="s">
        <v>10</v>
      </c>
      <c r="C18" s="48" t="s">
        <v>28</v>
      </c>
      <c r="D18" s="48" t="s">
        <v>12</v>
      </c>
      <c r="E18" s="48" t="s">
        <v>10</v>
      </c>
      <c r="F18" s="48" t="s">
        <v>10</v>
      </c>
      <c r="G18" s="48"/>
      <c r="H18" s="49">
        <v>3428.4</v>
      </c>
      <c r="I18" s="49">
        <v>305</v>
      </c>
      <c r="J18" s="50">
        <f>I18/H18</f>
        <v>0.08896278147240695</v>
      </c>
      <c r="K18" s="41"/>
    </row>
    <row r="19" spans="1:11" ht="27.75" customHeight="1">
      <c r="A19" s="47" t="s">
        <v>31</v>
      </c>
      <c r="B19" s="48" t="s">
        <v>10</v>
      </c>
      <c r="C19" s="48" t="s">
        <v>28</v>
      </c>
      <c r="D19" s="48" t="s">
        <v>12</v>
      </c>
      <c r="E19" s="48" t="s">
        <v>10</v>
      </c>
      <c r="F19" s="48" t="s">
        <v>10</v>
      </c>
      <c r="G19" s="48"/>
      <c r="H19" s="49">
        <v>501.9</v>
      </c>
      <c r="I19" s="49">
        <v>0</v>
      </c>
      <c r="J19" s="50">
        <f>I19/H19</f>
        <v>0</v>
      </c>
      <c r="K19" s="41"/>
    </row>
    <row r="20" spans="1:11" ht="20.25" customHeight="1">
      <c r="A20" s="51" t="s">
        <v>32</v>
      </c>
      <c r="B20" s="52"/>
      <c r="C20" s="52"/>
      <c r="D20" s="52"/>
      <c r="E20" s="52"/>
      <c r="F20" s="52"/>
      <c r="G20" s="52"/>
      <c r="H20" s="53">
        <f>SUM(H8:H19)</f>
        <v>1084981.9999999998</v>
      </c>
      <c r="I20" s="53">
        <f>SUM(I8:I19)</f>
        <v>140038</v>
      </c>
      <c r="J20" s="54">
        <f>I20/H20</f>
        <v>0.1290694223498639</v>
      </c>
      <c r="K20" s="43"/>
    </row>
    <row r="21" spans="1:10" ht="12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15">
    <mergeCell ref="A1:H1"/>
    <mergeCell ref="A3:J3"/>
    <mergeCell ref="A4:J4"/>
    <mergeCell ref="H6:H7"/>
    <mergeCell ref="I6:I7"/>
    <mergeCell ref="J6:J7"/>
    <mergeCell ref="K6:K7"/>
    <mergeCell ref="I5:J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VedunovaAA</cp:lastModifiedBy>
  <dcterms:created xsi:type="dcterms:W3CDTF">1996-10-08T23:32:33Z</dcterms:created>
  <dcterms:modified xsi:type="dcterms:W3CDTF">2014-03-04T04:18:02Z</dcterms:modified>
  <cp:category/>
  <cp:version/>
  <cp:contentType/>
  <cp:contentStatus/>
</cp:coreProperties>
</file>