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C47" i="3" l="1"/>
  <c r="D83" i="3" l="1"/>
  <c r="C83" i="3"/>
  <c r="D46" i="3"/>
  <c r="C46" i="3"/>
  <c r="D45" i="3"/>
  <c r="C45" i="3"/>
  <c r="C73" i="3"/>
  <c r="G30" i="3"/>
  <c r="G29" i="3"/>
  <c r="F82" i="3" l="1"/>
  <c r="F81" i="3"/>
  <c r="D14" i="3" l="1"/>
  <c r="C8" i="3"/>
  <c r="D8" i="3"/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F48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E5" i="3" s="1"/>
  <c r="D47" i="3"/>
  <c r="L46" i="3"/>
  <c r="K46" i="3"/>
  <c r="I46" i="3"/>
  <c r="H46" i="3"/>
  <c r="L45" i="3"/>
  <c r="K45" i="3"/>
  <c r="I45" i="3"/>
  <c r="H45" i="3"/>
  <c r="E40" i="3"/>
  <c r="D40" i="3"/>
  <c r="C40" i="3"/>
  <c r="C31" i="3"/>
  <c r="F31" i="3" s="1"/>
  <c r="E26" i="3"/>
  <c r="D26" i="3"/>
  <c r="C26" i="3"/>
  <c r="E20" i="3"/>
  <c r="D20" i="3"/>
  <c r="C20" i="3"/>
  <c r="F40" i="3" l="1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K40" i="3"/>
  <c r="L40" i="3"/>
  <c r="I40" i="3"/>
  <c r="H40" i="3" l="1"/>
  <c r="F5" i="3"/>
  <c r="G5" i="3"/>
  <c r="L5" i="3"/>
  <c r="I5" i="3" l="1"/>
  <c r="K5" i="3"/>
  <c r="H5" i="3"/>
</calcChain>
</file>

<file path=xl/sharedStrings.xml><?xml version="1.0" encoding="utf-8"?>
<sst xmlns="http://schemas.openxmlformats.org/spreadsheetml/2006/main" count="218" uniqueCount="153">
  <si>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</si>
  <si>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</si>
  <si>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</si>
  <si>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</si>
  <si>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</si>
  <si>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</si>
  <si>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</si>
  <si>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</si>
  <si>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</si>
  <si>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</si>
  <si>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</si>
  <si>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</si>
  <si>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</si>
  <si>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</si>
  <si>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</si>
  <si>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</si>
  <si>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</si>
  <si>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</si>
  <si>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</si>
  <si>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</si>
  <si>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</si>
  <si>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</si>
  <si>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</si>
  <si>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</si>
  <si>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</si>
  <si>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</si>
  <si>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</si>
  <si>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</si>
  <si>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</si>
  <si>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</si>
  <si>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</si>
  <si>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</si>
  <si>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</si>
  <si>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</si>
  <si>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</si>
  <si>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</si>
  <si>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</si>
  <si>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</si>
  <si>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</si>
  <si>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</si>
  <si>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</si>
  <si>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</si>
  <si>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</si>
  <si>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</si>
  <si>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</si>
  <si>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</si>
  <si>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</si>
  <si>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</si>
  <si>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</si>
  <si>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</si>
  <si>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</si>
  <si>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</si>
  <si>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</si>
  <si>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</si>
  <si>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</si>
  <si>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</si>
  <si>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</si>
  <si>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</si>
  <si>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</si>
  <si>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</si>
  <si>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</si>
  <si>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</si>
  <si>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</si>
  <si>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16</t>
  </si>
  <si>
    <t>Муниципальная программа «Новое качество жизни жителей Невьянского городского округа до  2024 года»,  в том числе: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</si>
  <si>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</si>
  <si>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</si>
  <si>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</si>
  <si>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</si>
  <si>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</si>
  <si>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Планируемый объем бюджетных ассигнований в соответствии со сводной бюджетной росписью с учетом изменений, тыс. рублей
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</si>
  <si>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</si>
  <si>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</si>
  <si>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</si>
  <si>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</si>
  <si>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</si>
  <si>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</si>
  <si>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</si>
  <si>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</si>
  <si>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</si>
  <si>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</si>
  <si>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</si>
  <si>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</si>
  <si>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</si>
  <si>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</si>
  <si>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</si>
  <si>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</si>
  <si>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</si>
  <si>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</si>
  <si>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</si>
  <si>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</si>
  <si>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</si>
  <si>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</si>
  <si>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</si>
  <si>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</si>
  <si>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</si>
  <si>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</si>
  <si>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</si>
  <si>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</si>
  <si>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</si>
  <si>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</si>
  <si>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</si>
  <si>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</si>
  <si>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</si>
  <si>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</si>
  <si>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</si>
  <si>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</si>
  <si>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</si>
  <si>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</si>
  <si>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</si>
  <si>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</si>
  <si>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</si>
  <si>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</si>
  <si>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</si>
  <si>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</si>
  <si>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</si>
  <si>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</si>
  <si>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</si>
  <si>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</si>
  <si>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</si>
  <si>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</si>
  <si>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</si>
  <si>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</si>
  <si>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</si>
  <si>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</si>
  <si>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</si>
  <si>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</si>
  <si>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</si>
  <si>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</si>
  <si>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</si>
  <si>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</si>
  <si>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</si>
  <si>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</si>
  <si>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</si>
  <si>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</si>
  <si>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</si>
  <si>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</si>
  <si>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</si>
  <si>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</si>
  <si>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</si>
  <si>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</si>
  <si>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</si>
  <si>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</si>
  <si>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</si>
  <si>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</si>
  <si>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</si>
  <si>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</si>
  <si>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</si>
  <si>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</si>
  <si>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</si>
  <si>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</si>
  <si>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«Предоставление региональных социальных выплат молодым семьям на улучшение жилищных условий                       на территории Невьянского городского округа»</t>
  </si>
  <si>
    <t>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</si>
</sst>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indexed="1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top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6"/>
  <sheetViews>
    <sheetView tabSelected="1" view="pageBreakPreview" zoomScaleSheetLayoutView="100" workbookViewId="0">
      <selection activeCell="E99" sqref="E99"/>
    </sheetView>
  </sheetViews>
  <sheetFormatPr defaultRowHeight="15" x14ac:dyDescent="0.2"/>
  <cols>
    <col min="1" max="1" width="5.28515625" style="1" customWidth="1"/>
    <col min="2" max="2" width="42.5703125" style="2" customWidth="1"/>
    <col min="3" max="3" width="19.28515625" style="3" customWidth="1"/>
    <col min="4" max="4" width="19.5703125" style="3" customWidth="1"/>
    <col min="5" max="5" width="20.85546875" style="3" customWidth="1"/>
    <col min="6" max="6" width="19.85546875" style="3" customWidth="1"/>
    <col min="7" max="7" width="16.42578125" style="3" customWidth="1"/>
    <col min="8" max="9" width="14" style="7" hidden="1" customWidth="1"/>
    <col min="10" max="10" width="9.5703125" style="7" hidden="1" customWidth="1"/>
    <col min="11" max="12" width="11.42578125" style="7" hidden="1" customWidth="1"/>
    <col min="13" max="13" width="12.5703125" style="7" customWidth="1"/>
    <col min="14" max="14" width="15.5703125" style="7" customWidth="1"/>
    <col min="15" max="15" width="11.42578125" style="7" bestFit="1" customWidth="1"/>
    <col min="16" max="16384" width="9.140625" style="7"/>
  </cols>
  <sheetData>
    <row r="2" spans="1:14" ht="16.5" x14ac:dyDescent="0.25">
      <c r="A2" s="42" t="s">
        <v>65</v>
      </c>
      <c r="B2" s="42"/>
      <c r="C2" s="42"/>
      <c r="D2" s="42"/>
      <c r="E2" s="42"/>
      <c r="F2" s="42"/>
      <c r="G2" s="42"/>
    </row>
    <row r="3" spans="1:14" ht="18" x14ac:dyDescent="0.25">
      <c r="D3" s="6" t="s">
        <v>152</v>
      </c>
    </row>
    <row r="4" spans="1:14" ht="127.5" x14ac:dyDescent="0.2">
      <c r="A4" s="4" t="s">
        <v>0</v>
      </c>
      <c r="B4" s="5" t="s">
        <v>1</v>
      </c>
      <c r="C4" s="5" t="s">
        <v>69</v>
      </c>
      <c r="D4" s="5" t="s">
        <v>70</v>
      </c>
      <c r="E4" s="5" t="s">
        <v>71</v>
      </c>
      <c r="F4" s="5" t="s">
        <v>72</v>
      </c>
      <c r="G4" s="5" t="s">
        <v>73</v>
      </c>
    </row>
    <row r="5" spans="1:14" ht="18" x14ac:dyDescent="0.2">
      <c r="A5" s="31">
        <v>1</v>
      </c>
      <c r="B5" s="16" t="s">
        <v>66</v>
      </c>
      <c r="C5" s="17">
        <f>SUM(C8+C14+C20+C26+C31+C40+C47+C54+C61+C68+C73+C80+C88+C94+C99+C102)</f>
        <v>2381804.8200000003</v>
      </c>
      <c r="D5" s="17">
        <f>SUM(D8+D14+D20+D26+D31+D40+D47+D54+D61+D68+D73+D80+D88+D94+D99+D102)</f>
        <v>2381804.8200000003</v>
      </c>
      <c r="E5" s="17">
        <f>SUM(E8+E14+E20+E26+E31+E40+E47+E54+E61+E68+E73+E80+E88+E94+E99+E102)</f>
        <v>1194208.1200000003</v>
      </c>
      <c r="F5" s="18">
        <f t="shared" ref="F5" si="0">SUM(E5/C5)</f>
        <v>0.50138790129747079</v>
      </c>
      <c r="G5" s="18">
        <f t="shared" ref="G5:G14" si="1">SUM(E5/D5)</f>
        <v>0.50138790129747079</v>
      </c>
      <c r="H5" s="8">
        <f>G5-F5</f>
        <v>0</v>
      </c>
      <c r="I5" s="8" t="e">
        <f>#REF!-#REF!</f>
        <v>#REF!</v>
      </c>
      <c r="J5" s="9"/>
      <c r="K5" s="10">
        <f>G5-F5</f>
        <v>0</v>
      </c>
      <c r="L5" s="10" t="e">
        <f>#REF!-#REF!</f>
        <v>#REF!</v>
      </c>
      <c r="M5" s="11"/>
      <c r="N5" s="11"/>
    </row>
    <row r="6" spans="1:14" ht="72" x14ac:dyDescent="0.2">
      <c r="A6" s="38">
        <v>2</v>
      </c>
      <c r="B6" s="19" t="s">
        <v>67</v>
      </c>
      <c r="C6" s="17">
        <f>SUM(C9+C15+C21+C27+C32+C41+C48+C55+C62+C69+C74+C81+C89+C95+C100+C103)</f>
        <v>177978.13</v>
      </c>
      <c r="D6" s="17">
        <f t="shared" ref="D6:E6" si="2">SUM(D9+D15+D21+D27+D32+D41+D48+D55+D62+D69+D74+D81+D89+D95+D100+D103)</f>
        <v>177978.13</v>
      </c>
      <c r="E6" s="17">
        <f t="shared" si="2"/>
        <v>137468</v>
      </c>
      <c r="F6" s="18">
        <f t="shared" ref="F6:F26" si="3">SUM(E6/C6)</f>
        <v>0.77238703429460687</v>
      </c>
      <c r="G6" s="18">
        <f t="shared" si="1"/>
        <v>0.77238703429460687</v>
      </c>
      <c r="H6" s="8"/>
      <c r="I6" s="8"/>
      <c r="J6" s="9"/>
      <c r="K6" s="10"/>
      <c r="L6" s="10"/>
      <c r="M6" s="11"/>
      <c r="N6" s="11"/>
    </row>
    <row r="7" spans="1:14" ht="72" x14ac:dyDescent="0.2">
      <c r="A7" s="39"/>
      <c r="B7" s="19" t="s">
        <v>68</v>
      </c>
      <c r="C7" s="17">
        <f>SUM(C10+C16+C22+C28+C33+C42+C49+C56+C63+C70+C75+C82+C90+C96+C101+C104)</f>
        <v>1012523.5200000001</v>
      </c>
      <c r="D7" s="17">
        <f t="shared" ref="D7:E7" si="4">SUM(D10+D16+D22+D28+D33+D42+D49+D56+D63+D70+D75+D82+D90+D96+D101+D104)</f>
        <v>1012523.5200000001</v>
      </c>
      <c r="E7" s="17">
        <f t="shared" si="4"/>
        <v>521103.68</v>
      </c>
      <c r="F7" s="18">
        <f t="shared" si="3"/>
        <v>0.51465834591180648</v>
      </c>
      <c r="G7" s="18">
        <f t="shared" si="1"/>
        <v>0.51465834591180648</v>
      </c>
      <c r="H7" s="8"/>
      <c r="I7" s="8"/>
      <c r="J7" s="9"/>
      <c r="K7" s="10"/>
      <c r="L7" s="10"/>
      <c r="M7" s="11"/>
      <c r="N7" s="11"/>
    </row>
    <row r="8" spans="1:14" ht="108" x14ac:dyDescent="0.2">
      <c r="A8" s="31">
        <v>3</v>
      </c>
      <c r="B8" s="16" t="s">
        <v>42</v>
      </c>
      <c r="C8" s="17">
        <f>SUM(C11:C13)</f>
        <v>94657.85</v>
      </c>
      <c r="D8" s="17">
        <f>SUM(D11:D13)</f>
        <v>94657.85</v>
      </c>
      <c r="E8" s="17">
        <f t="shared" ref="E8" si="5">SUM(E11:E13)</f>
        <v>38187.47</v>
      </c>
      <c r="F8" s="18">
        <f t="shared" si="3"/>
        <v>0.40342634023485635</v>
      </c>
      <c r="G8" s="18">
        <f t="shared" si="1"/>
        <v>0.40342634023485635</v>
      </c>
    </row>
    <row r="9" spans="1:14" ht="72" x14ac:dyDescent="0.2">
      <c r="A9" s="40">
        <v>4</v>
      </c>
      <c r="B9" s="20" t="s">
        <v>67</v>
      </c>
      <c r="C9" s="21">
        <v>288.89999999999998</v>
      </c>
      <c r="D9" s="21">
        <v>288.89999999999998</v>
      </c>
      <c r="E9" s="21">
        <v>97.96</v>
      </c>
      <c r="F9" s="22">
        <f t="shared" si="3"/>
        <v>0.3390792661820699</v>
      </c>
      <c r="G9" s="22">
        <f t="shared" si="1"/>
        <v>0.3390792661820699</v>
      </c>
    </row>
    <row r="10" spans="1:14" ht="72" x14ac:dyDescent="0.2">
      <c r="A10" s="41"/>
      <c r="B10" s="20" t="s">
        <v>68</v>
      </c>
      <c r="C10" s="21">
        <v>451.6</v>
      </c>
      <c r="D10" s="21">
        <v>451.6</v>
      </c>
      <c r="E10" s="21">
        <v>56.38</v>
      </c>
      <c r="F10" s="22">
        <f t="shared" si="3"/>
        <v>0.12484499557130203</v>
      </c>
      <c r="G10" s="22">
        <f t="shared" si="1"/>
        <v>0.12484499557130203</v>
      </c>
    </row>
    <row r="11" spans="1:14" ht="54" x14ac:dyDescent="0.2">
      <c r="A11" s="32" t="s">
        <v>74</v>
      </c>
      <c r="B11" s="23" t="s">
        <v>2</v>
      </c>
      <c r="C11" s="24">
        <v>189</v>
      </c>
      <c r="D11" s="24">
        <v>189</v>
      </c>
      <c r="E11" s="24">
        <v>82.89</v>
      </c>
      <c r="F11" s="18">
        <f t="shared" si="3"/>
        <v>0.43857142857142856</v>
      </c>
      <c r="G11" s="18">
        <f t="shared" si="1"/>
        <v>0.43857142857142856</v>
      </c>
    </row>
    <row r="12" spans="1:14" ht="72" x14ac:dyDescent="0.2">
      <c r="A12" s="32" t="s">
        <v>75</v>
      </c>
      <c r="B12" s="23" t="s">
        <v>43</v>
      </c>
      <c r="C12" s="24">
        <v>20</v>
      </c>
      <c r="D12" s="24">
        <v>20</v>
      </c>
      <c r="E12" s="24">
        <v>0</v>
      </c>
      <c r="F12" s="18">
        <f t="shared" si="3"/>
        <v>0</v>
      </c>
      <c r="G12" s="18">
        <f t="shared" si="1"/>
        <v>0</v>
      </c>
    </row>
    <row r="13" spans="1:14" ht="126" x14ac:dyDescent="0.2">
      <c r="A13" s="32" t="s">
        <v>76</v>
      </c>
      <c r="B13" s="23" t="s">
        <v>44</v>
      </c>
      <c r="C13" s="24">
        <v>94448.85</v>
      </c>
      <c r="D13" s="24">
        <v>94448.85</v>
      </c>
      <c r="E13" s="24">
        <v>38104.58</v>
      </c>
      <c r="F13" s="18">
        <f t="shared" si="3"/>
        <v>0.40344143946697075</v>
      </c>
      <c r="G13" s="18">
        <f t="shared" si="1"/>
        <v>0.40344143946697075</v>
      </c>
    </row>
    <row r="14" spans="1:14" ht="90" x14ac:dyDescent="0.2">
      <c r="A14" s="31">
        <v>8</v>
      </c>
      <c r="B14" s="16" t="s">
        <v>45</v>
      </c>
      <c r="C14" s="17">
        <f>SUM(C17:C19)</f>
        <v>11803.830000000002</v>
      </c>
      <c r="D14" s="17">
        <f>SUM(D17:D19)</f>
        <v>11803.830000000002</v>
      </c>
      <c r="E14" s="17">
        <f t="shared" ref="E14" si="6">SUM(E17:E19)</f>
        <v>4578.2700000000004</v>
      </c>
      <c r="F14" s="18">
        <f t="shared" si="3"/>
        <v>0.38786309189474938</v>
      </c>
      <c r="G14" s="18">
        <f t="shared" si="1"/>
        <v>0.38786309189474938</v>
      </c>
    </row>
    <row r="15" spans="1:14" ht="72" x14ac:dyDescent="0.2">
      <c r="A15" s="40">
        <v>9</v>
      </c>
      <c r="B15" s="20" t="s">
        <v>67</v>
      </c>
      <c r="C15" s="21">
        <v>0</v>
      </c>
      <c r="D15" s="21">
        <v>0</v>
      </c>
      <c r="E15" s="21">
        <v>0</v>
      </c>
      <c r="F15" s="22" t="s">
        <v>77</v>
      </c>
      <c r="G15" s="21" t="s">
        <v>77</v>
      </c>
    </row>
    <row r="16" spans="1:14" ht="72" x14ac:dyDescent="0.2">
      <c r="A16" s="41"/>
      <c r="B16" s="20" t="s">
        <v>68</v>
      </c>
      <c r="C16" s="21">
        <v>0</v>
      </c>
      <c r="D16" s="21">
        <v>0</v>
      </c>
      <c r="E16" s="21">
        <v>0</v>
      </c>
      <c r="F16" s="21" t="s">
        <v>77</v>
      </c>
      <c r="G16" s="21" t="s">
        <v>77</v>
      </c>
    </row>
    <row r="17" spans="1:7" ht="54" x14ac:dyDescent="0.2">
      <c r="A17" s="32" t="s">
        <v>78</v>
      </c>
      <c r="B17" s="23" t="s">
        <v>3</v>
      </c>
      <c r="C17" s="24">
        <v>7211.81</v>
      </c>
      <c r="D17" s="24">
        <v>7211.81</v>
      </c>
      <c r="E17" s="24">
        <v>3177.3</v>
      </c>
      <c r="F17" s="18">
        <f t="shared" si="3"/>
        <v>0.44056901110816843</v>
      </c>
      <c r="G17" s="18">
        <f t="shared" ref="G17:G26" si="7">SUM(E17/D17)</f>
        <v>0.44056901110816843</v>
      </c>
    </row>
    <row r="18" spans="1:7" ht="54" x14ac:dyDescent="0.2">
      <c r="A18" s="32" t="s">
        <v>79</v>
      </c>
      <c r="B18" s="23" t="s">
        <v>4</v>
      </c>
      <c r="C18" s="24">
        <v>2743.9</v>
      </c>
      <c r="D18" s="24">
        <v>2743.9</v>
      </c>
      <c r="E18" s="24">
        <v>300.97000000000003</v>
      </c>
      <c r="F18" s="18">
        <f t="shared" si="3"/>
        <v>0.1096869419439484</v>
      </c>
      <c r="G18" s="18">
        <f t="shared" si="7"/>
        <v>0.1096869419439484</v>
      </c>
    </row>
    <row r="19" spans="1:7" ht="72" x14ac:dyDescent="0.2">
      <c r="A19" s="32" t="s">
        <v>80</v>
      </c>
      <c r="B19" s="23" t="s">
        <v>5</v>
      </c>
      <c r="C19" s="24">
        <v>1848.12</v>
      </c>
      <c r="D19" s="24">
        <v>1848.12</v>
      </c>
      <c r="E19" s="24">
        <v>1100</v>
      </c>
      <c r="F19" s="18">
        <f t="shared" si="3"/>
        <v>0.59519944592342489</v>
      </c>
      <c r="G19" s="18">
        <f t="shared" si="7"/>
        <v>0.59519944592342489</v>
      </c>
    </row>
    <row r="20" spans="1:7" ht="108" x14ac:dyDescent="0.2">
      <c r="A20" s="31">
        <v>13</v>
      </c>
      <c r="B20" s="16" t="s">
        <v>46</v>
      </c>
      <c r="C20" s="25">
        <f>SUM(C23:C25)</f>
        <v>141339.47999999998</v>
      </c>
      <c r="D20" s="25">
        <f>SUM(D23:D25)</f>
        <v>141339.47999999998</v>
      </c>
      <c r="E20" s="25">
        <f>SUM(E23:E25)</f>
        <v>23195.079999999998</v>
      </c>
      <c r="F20" s="18">
        <f t="shared" si="3"/>
        <v>0.16410899488239239</v>
      </c>
      <c r="G20" s="18">
        <f t="shared" si="7"/>
        <v>0.16410899488239239</v>
      </c>
    </row>
    <row r="21" spans="1:7" ht="72" x14ac:dyDescent="0.2">
      <c r="A21" s="40">
        <v>14</v>
      </c>
      <c r="B21" s="20" t="s">
        <v>67</v>
      </c>
      <c r="C21" s="26">
        <v>0</v>
      </c>
      <c r="D21" s="26">
        <v>0</v>
      </c>
      <c r="E21" s="26">
        <v>0</v>
      </c>
      <c r="F21" s="26" t="s">
        <v>77</v>
      </c>
      <c r="G21" s="21" t="s">
        <v>77</v>
      </c>
    </row>
    <row r="22" spans="1:7" ht="72" x14ac:dyDescent="0.2">
      <c r="A22" s="41"/>
      <c r="B22" s="20" t="s">
        <v>68</v>
      </c>
      <c r="C22" s="26">
        <v>103441.02</v>
      </c>
      <c r="D22" s="26">
        <v>103441.02</v>
      </c>
      <c r="E22" s="26">
        <v>19279.599999999999</v>
      </c>
      <c r="F22" s="22">
        <f t="shared" si="3"/>
        <v>0.18638253953798983</v>
      </c>
      <c r="G22" s="22">
        <f t="shared" si="7"/>
        <v>0.18638253953798983</v>
      </c>
    </row>
    <row r="23" spans="1:7" ht="72" x14ac:dyDescent="0.2">
      <c r="A23" s="32" t="s">
        <v>31</v>
      </c>
      <c r="B23" s="23" t="s">
        <v>6</v>
      </c>
      <c r="C23" s="37">
        <v>63519</v>
      </c>
      <c r="D23" s="37">
        <v>63519</v>
      </c>
      <c r="E23" s="37">
        <v>5851.49</v>
      </c>
      <c r="F23" s="27">
        <f t="shared" si="3"/>
        <v>9.2121884790377681E-2</v>
      </c>
      <c r="G23" s="27">
        <f t="shared" si="7"/>
        <v>9.2121884790377681E-2</v>
      </c>
    </row>
    <row r="24" spans="1:7" s="12" customFormat="1" ht="54" x14ac:dyDescent="0.2">
      <c r="A24" s="33" t="s">
        <v>63</v>
      </c>
      <c r="B24" s="28" t="s">
        <v>7</v>
      </c>
      <c r="C24" s="37">
        <v>75400.479999999996</v>
      </c>
      <c r="D24" s="37">
        <v>75400.479999999996</v>
      </c>
      <c r="E24" s="37">
        <v>16887.79</v>
      </c>
      <c r="F24" s="27">
        <f t="shared" si="3"/>
        <v>0.22397456886216111</v>
      </c>
      <c r="G24" s="27">
        <f t="shared" si="7"/>
        <v>0.22397456886216111</v>
      </c>
    </row>
    <row r="25" spans="1:7" ht="54" x14ac:dyDescent="0.2">
      <c r="A25" s="32" t="s">
        <v>81</v>
      </c>
      <c r="B25" s="23" t="s">
        <v>8</v>
      </c>
      <c r="C25" s="37">
        <v>2420</v>
      </c>
      <c r="D25" s="37">
        <v>2420</v>
      </c>
      <c r="E25" s="37">
        <v>455.8</v>
      </c>
      <c r="F25" s="27">
        <f t="shared" si="3"/>
        <v>0.18834710743801653</v>
      </c>
      <c r="G25" s="27">
        <f t="shared" si="7"/>
        <v>0.18834710743801653</v>
      </c>
    </row>
    <row r="26" spans="1:7" ht="108" x14ac:dyDescent="0.2">
      <c r="A26" s="31">
        <v>18</v>
      </c>
      <c r="B26" s="16" t="s">
        <v>47</v>
      </c>
      <c r="C26" s="17">
        <f>SUM(C29:C30)</f>
        <v>84625.16</v>
      </c>
      <c r="D26" s="17">
        <f>SUM(D29:D30)</f>
        <v>84625.16</v>
      </c>
      <c r="E26" s="17">
        <f>SUM(E29:E30)</f>
        <v>28085.3</v>
      </c>
      <c r="F26" s="27">
        <f t="shared" si="3"/>
        <v>0.33187884076083279</v>
      </c>
      <c r="G26" s="27">
        <f t="shared" si="7"/>
        <v>0.33187884076083279</v>
      </c>
    </row>
    <row r="27" spans="1:7" ht="72" x14ac:dyDescent="0.2">
      <c r="A27" s="40">
        <v>19</v>
      </c>
      <c r="B27" s="20" t="s">
        <v>67</v>
      </c>
      <c r="C27" s="21">
        <v>0</v>
      </c>
      <c r="D27" s="21">
        <v>0</v>
      </c>
      <c r="E27" s="21">
        <v>0</v>
      </c>
      <c r="F27" s="21" t="s">
        <v>77</v>
      </c>
      <c r="G27" s="21" t="s">
        <v>77</v>
      </c>
    </row>
    <row r="28" spans="1:7" ht="72" x14ac:dyDescent="0.2">
      <c r="A28" s="41"/>
      <c r="B28" s="20" t="s">
        <v>68</v>
      </c>
      <c r="C28" s="21">
        <v>0</v>
      </c>
      <c r="D28" s="21">
        <v>0</v>
      </c>
      <c r="E28" s="21">
        <v>0</v>
      </c>
      <c r="F28" s="21" t="s">
        <v>77</v>
      </c>
      <c r="G28" s="21" t="s">
        <v>77</v>
      </c>
    </row>
    <row r="29" spans="1:7" ht="54" x14ac:dyDescent="0.2">
      <c r="A29" s="32" t="s">
        <v>82</v>
      </c>
      <c r="B29" s="23" t="s">
        <v>9</v>
      </c>
      <c r="C29" s="24">
        <v>83105.56</v>
      </c>
      <c r="D29" s="24">
        <v>83105.56</v>
      </c>
      <c r="E29" s="24">
        <v>28085.3</v>
      </c>
      <c r="F29" s="27">
        <f t="shared" ref="F29:F61" si="8">SUM(E29/C29)</f>
        <v>0.33794730460874101</v>
      </c>
      <c r="G29" s="27">
        <f>SUM(E29/D29)</f>
        <v>0.33794730460874101</v>
      </c>
    </row>
    <row r="30" spans="1:7" ht="54" x14ac:dyDescent="0.2">
      <c r="A30" s="32" t="s">
        <v>83</v>
      </c>
      <c r="B30" s="23" t="s">
        <v>10</v>
      </c>
      <c r="C30" s="24">
        <v>1519.6</v>
      </c>
      <c r="D30" s="24">
        <v>1519.6</v>
      </c>
      <c r="E30" s="24">
        <v>0</v>
      </c>
      <c r="F30" s="27">
        <f t="shared" si="8"/>
        <v>0</v>
      </c>
      <c r="G30" s="27">
        <f>SUM(E30/D30)</f>
        <v>0</v>
      </c>
    </row>
    <row r="31" spans="1:7" ht="126" x14ac:dyDescent="0.2">
      <c r="A31" s="34" t="s">
        <v>84</v>
      </c>
      <c r="B31" s="16" t="s">
        <v>48</v>
      </c>
      <c r="C31" s="17">
        <f>SUM(C34:C39)</f>
        <v>100763.37999999999</v>
      </c>
      <c r="D31" s="17">
        <f t="shared" ref="D31:E31" si="9">SUM(D34:D39)</f>
        <v>100763.37999999999</v>
      </c>
      <c r="E31" s="17">
        <f t="shared" si="9"/>
        <v>33652.44</v>
      </c>
      <c r="F31" s="18">
        <f t="shared" si="8"/>
        <v>0.33397490239013428</v>
      </c>
      <c r="G31" s="18">
        <f t="shared" ref="G31:G61" si="10">SUM(E31/D31)</f>
        <v>0.33397490239013428</v>
      </c>
    </row>
    <row r="32" spans="1:7" ht="72" x14ac:dyDescent="0.2">
      <c r="A32" s="45" t="s">
        <v>85</v>
      </c>
      <c r="B32" s="20" t="s">
        <v>67</v>
      </c>
      <c r="C32" s="21">
        <v>0</v>
      </c>
      <c r="D32" s="21">
        <v>0</v>
      </c>
      <c r="E32" s="21">
        <v>0</v>
      </c>
      <c r="F32" s="22" t="s">
        <v>77</v>
      </c>
      <c r="G32" s="22" t="s">
        <v>77</v>
      </c>
    </row>
    <row r="33" spans="1:14" ht="72" x14ac:dyDescent="0.2">
      <c r="A33" s="46"/>
      <c r="B33" s="20" t="s">
        <v>68</v>
      </c>
      <c r="C33" s="21">
        <v>1678.6</v>
      </c>
      <c r="D33" s="21">
        <v>1678.6</v>
      </c>
      <c r="E33" s="21">
        <v>901.81</v>
      </c>
      <c r="F33" s="22">
        <f t="shared" si="8"/>
        <v>0.53723936613844869</v>
      </c>
      <c r="G33" s="22">
        <f t="shared" si="10"/>
        <v>0.53723936613844869</v>
      </c>
    </row>
    <row r="34" spans="1:14" ht="108" x14ac:dyDescent="0.2">
      <c r="A34" s="32" t="s">
        <v>86</v>
      </c>
      <c r="B34" s="23" t="s">
        <v>11</v>
      </c>
      <c r="C34" s="24">
        <v>9870</v>
      </c>
      <c r="D34" s="24">
        <v>9870</v>
      </c>
      <c r="E34" s="24">
        <v>600</v>
      </c>
      <c r="F34" s="27">
        <f t="shared" si="8"/>
        <v>6.0790273556231005E-2</v>
      </c>
      <c r="G34" s="27">
        <f t="shared" si="10"/>
        <v>6.0790273556231005E-2</v>
      </c>
    </row>
    <row r="35" spans="1:14" ht="72" x14ac:dyDescent="0.2">
      <c r="A35" s="32" t="s">
        <v>87</v>
      </c>
      <c r="B35" s="23" t="s">
        <v>12</v>
      </c>
      <c r="C35" s="24">
        <v>6889.25</v>
      </c>
      <c r="D35" s="24">
        <v>6889.25</v>
      </c>
      <c r="E35" s="24">
        <v>1474.47</v>
      </c>
      <c r="F35" s="27">
        <f t="shared" si="8"/>
        <v>0.21402474870268898</v>
      </c>
      <c r="G35" s="27">
        <f t="shared" si="10"/>
        <v>0.21402474870268898</v>
      </c>
    </row>
    <row r="36" spans="1:14" ht="90" x14ac:dyDescent="0.2">
      <c r="A36" s="32" t="s">
        <v>88</v>
      </c>
      <c r="B36" s="23" t="s">
        <v>49</v>
      </c>
      <c r="C36" s="24">
        <v>20326.2</v>
      </c>
      <c r="D36" s="24">
        <v>20326.2</v>
      </c>
      <c r="E36" s="24">
        <v>2533.44</v>
      </c>
      <c r="F36" s="27">
        <f t="shared" si="8"/>
        <v>0.12463913569678543</v>
      </c>
      <c r="G36" s="27">
        <f t="shared" si="10"/>
        <v>0.12463913569678543</v>
      </c>
    </row>
    <row r="37" spans="1:14" ht="54" x14ac:dyDescent="0.2">
      <c r="A37" s="32" t="s">
        <v>89</v>
      </c>
      <c r="B37" s="23" t="s">
        <v>13</v>
      </c>
      <c r="C37" s="24">
        <v>55593.78</v>
      </c>
      <c r="D37" s="24">
        <v>55593.78</v>
      </c>
      <c r="E37" s="24">
        <v>26009.33</v>
      </c>
      <c r="F37" s="27">
        <f t="shared" si="8"/>
        <v>0.46784604320843093</v>
      </c>
      <c r="G37" s="27">
        <f t="shared" si="10"/>
        <v>0.46784604320843093</v>
      </c>
    </row>
    <row r="38" spans="1:14" ht="54" x14ac:dyDescent="0.2">
      <c r="A38" s="32" t="s">
        <v>90</v>
      </c>
      <c r="B38" s="23" t="s">
        <v>14</v>
      </c>
      <c r="C38" s="24">
        <v>6273.73</v>
      </c>
      <c r="D38" s="24">
        <v>6273.73</v>
      </c>
      <c r="E38" s="24">
        <v>2400</v>
      </c>
      <c r="F38" s="27">
        <f t="shared" si="8"/>
        <v>0.38254754348688902</v>
      </c>
      <c r="G38" s="27">
        <f t="shared" si="10"/>
        <v>0.38254754348688902</v>
      </c>
    </row>
    <row r="39" spans="1:14" ht="54" x14ac:dyDescent="0.2">
      <c r="A39" s="32" t="s">
        <v>91</v>
      </c>
      <c r="B39" s="23" t="s">
        <v>15</v>
      </c>
      <c r="C39" s="24">
        <v>1810.42</v>
      </c>
      <c r="D39" s="24">
        <v>1810.42</v>
      </c>
      <c r="E39" s="24">
        <v>635.20000000000005</v>
      </c>
      <c r="F39" s="27">
        <f t="shared" si="8"/>
        <v>0.35085781199942556</v>
      </c>
      <c r="G39" s="27">
        <f t="shared" si="10"/>
        <v>0.35085781199942556</v>
      </c>
    </row>
    <row r="40" spans="1:14" ht="180" x14ac:dyDescent="0.2">
      <c r="A40" s="34" t="s">
        <v>92</v>
      </c>
      <c r="B40" s="16" t="s">
        <v>50</v>
      </c>
      <c r="C40" s="17">
        <f>SUM(C43:C46)</f>
        <v>19521.509999999998</v>
      </c>
      <c r="D40" s="17">
        <f>SUM(D43:D46)</f>
        <v>19521.509999999998</v>
      </c>
      <c r="E40" s="17">
        <f>SUM(E43:E46)</f>
        <v>8169.34</v>
      </c>
      <c r="F40" s="18">
        <f t="shared" si="8"/>
        <v>0.41847889840488778</v>
      </c>
      <c r="G40" s="18">
        <f t="shared" si="10"/>
        <v>0.41847889840488778</v>
      </c>
      <c r="H40" s="8">
        <f>G40-F40</f>
        <v>0</v>
      </c>
      <c r="I40" s="8" t="e">
        <f>#REF!-#REF!</f>
        <v>#REF!</v>
      </c>
      <c r="K40" s="8">
        <f>C40+D40+E40</f>
        <v>47212.36</v>
      </c>
      <c r="L40" s="8" t="e">
        <f>#REF!+#REF!+#REF!</f>
        <v>#REF!</v>
      </c>
      <c r="M40" s="13"/>
      <c r="N40" s="8"/>
    </row>
    <row r="41" spans="1:14" ht="72" x14ac:dyDescent="0.2">
      <c r="A41" s="45" t="s">
        <v>93</v>
      </c>
      <c r="B41" s="20" t="s">
        <v>67</v>
      </c>
      <c r="C41" s="21">
        <v>501.06</v>
      </c>
      <c r="D41" s="21">
        <v>501.06</v>
      </c>
      <c r="E41" s="21">
        <v>501.06</v>
      </c>
      <c r="F41" s="22" t="s">
        <v>77</v>
      </c>
      <c r="G41" s="22">
        <f t="shared" si="10"/>
        <v>1</v>
      </c>
      <c r="H41" s="8"/>
      <c r="I41" s="8"/>
      <c r="K41" s="8"/>
      <c r="L41" s="8"/>
      <c r="M41" s="13"/>
      <c r="N41" s="8"/>
    </row>
    <row r="42" spans="1:14" ht="72" x14ac:dyDescent="0.2">
      <c r="A42" s="46"/>
      <c r="B42" s="20" t="s">
        <v>68</v>
      </c>
      <c r="C42" s="21">
        <v>1870.44</v>
      </c>
      <c r="D42" s="21">
        <v>1870.44</v>
      </c>
      <c r="E42" s="21">
        <v>1770.79</v>
      </c>
      <c r="F42" s="22" t="s">
        <v>77</v>
      </c>
      <c r="G42" s="22">
        <f t="shared" si="10"/>
        <v>0.94672376553110493</v>
      </c>
      <c r="H42" s="8"/>
      <c r="I42" s="8"/>
      <c r="K42" s="8"/>
      <c r="L42" s="8"/>
      <c r="M42" s="13"/>
      <c r="N42" s="8"/>
    </row>
    <row r="43" spans="1:14" ht="126" x14ac:dyDescent="0.2">
      <c r="A43" s="32" t="s">
        <v>94</v>
      </c>
      <c r="B43" s="23" t="s">
        <v>16</v>
      </c>
      <c r="C43" s="24">
        <v>12780.8</v>
      </c>
      <c r="D43" s="24">
        <v>12780.8</v>
      </c>
      <c r="E43" s="24">
        <v>3982.24</v>
      </c>
      <c r="F43" s="27">
        <f t="shared" si="8"/>
        <v>0.31157986980470709</v>
      </c>
      <c r="G43" s="27">
        <f t="shared" si="10"/>
        <v>0.31157986980470709</v>
      </c>
    </row>
    <row r="44" spans="1:14" ht="90" x14ac:dyDescent="0.2">
      <c r="A44" s="32" t="s">
        <v>95</v>
      </c>
      <c r="B44" s="23" t="s">
        <v>17</v>
      </c>
      <c r="C44" s="24">
        <v>2198</v>
      </c>
      <c r="D44" s="24">
        <v>2198</v>
      </c>
      <c r="E44" s="24">
        <v>148.25</v>
      </c>
      <c r="F44" s="27">
        <f t="shared" si="8"/>
        <v>6.7447679708826203E-2</v>
      </c>
      <c r="G44" s="27">
        <f t="shared" si="10"/>
        <v>6.7447679708826203E-2</v>
      </c>
    </row>
    <row r="45" spans="1:14" s="12" customFormat="1" ht="108" x14ac:dyDescent="0.2">
      <c r="A45" s="33" t="s">
        <v>96</v>
      </c>
      <c r="B45" s="28" t="s">
        <v>150</v>
      </c>
      <c r="C45" s="24">
        <f>8582.56-4543.71</f>
        <v>4038.8499999999995</v>
      </c>
      <c r="D45" s="24">
        <f>C45</f>
        <v>4038.8499999999995</v>
      </c>
      <c r="E45" s="24">
        <v>4038.85</v>
      </c>
      <c r="F45" s="27">
        <f t="shared" si="8"/>
        <v>1.0000000000000002</v>
      </c>
      <c r="G45" s="27">
        <f t="shared" si="10"/>
        <v>1.0000000000000002</v>
      </c>
      <c r="H45" s="13">
        <f>G45-F45</f>
        <v>0</v>
      </c>
      <c r="I45" s="13" t="e">
        <f>#REF!-#REF!</f>
        <v>#REF!</v>
      </c>
      <c r="K45" s="13">
        <f>C45+D45+E45</f>
        <v>12116.55</v>
      </c>
      <c r="L45" s="13" t="e">
        <f>#REF!+#REF!+#REF!</f>
        <v>#REF!</v>
      </c>
      <c r="M45" s="13"/>
    </row>
    <row r="46" spans="1:14" ht="108" x14ac:dyDescent="0.2">
      <c r="A46" s="32" t="s">
        <v>97</v>
      </c>
      <c r="B46" s="23" t="s">
        <v>151</v>
      </c>
      <c r="C46" s="24">
        <f>2519.31-2015.45</f>
        <v>503.8599999999999</v>
      </c>
      <c r="D46" s="24">
        <f>C46</f>
        <v>503.8599999999999</v>
      </c>
      <c r="E46" s="24">
        <v>0</v>
      </c>
      <c r="F46" s="27">
        <f t="shared" si="8"/>
        <v>0</v>
      </c>
      <c r="G46" s="27">
        <f t="shared" si="10"/>
        <v>0</v>
      </c>
      <c r="H46" s="8">
        <f>G46-F46</f>
        <v>0</v>
      </c>
      <c r="I46" s="8" t="e">
        <f>#REF!-#REF!</f>
        <v>#REF!</v>
      </c>
      <c r="K46" s="8">
        <f>C46+D46+E46</f>
        <v>1007.7199999999998</v>
      </c>
      <c r="L46" s="8" t="e">
        <f>#REF!+#REF!+#REF!</f>
        <v>#REF!</v>
      </c>
      <c r="M46" s="13"/>
    </row>
    <row r="47" spans="1:14" ht="90" x14ac:dyDescent="0.2">
      <c r="A47" s="34" t="s">
        <v>98</v>
      </c>
      <c r="B47" s="16" t="s">
        <v>51</v>
      </c>
      <c r="C47" s="17">
        <f>SUM(C50:C53)</f>
        <v>1174696.4800000002</v>
      </c>
      <c r="D47" s="17">
        <f>SUM(D50:D53)</f>
        <v>1174696.4800000002</v>
      </c>
      <c r="E47" s="17">
        <f>SUM(E50:E53)</f>
        <v>649057.1</v>
      </c>
      <c r="F47" s="27">
        <f t="shared" si="8"/>
        <v>0.55253174845641817</v>
      </c>
      <c r="G47" s="27">
        <f t="shared" si="10"/>
        <v>0.55253174845641817</v>
      </c>
    </row>
    <row r="48" spans="1:14" ht="72" x14ac:dyDescent="0.2">
      <c r="A48" s="45" t="s">
        <v>99</v>
      </c>
      <c r="B48" s="20" t="s">
        <v>67</v>
      </c>
      <c r="C48" s="21">
        <v>63422.19</v>
      </c>
      <c r="D48" s="21">
        <v>63422.19</v>
      </c>
      <c r="E48" s="21">
        <v>28537.21</v>
      </c>
      <c r="F48" s="22">
        <f t="shared" si="8"/>
        <v>0.44995623771427634</v>
      </c>
      <c r="G48" s="22">
        <f t="shared" si="10"/>
        <v>0.44995623771427634</v>
      </c>
    </row>
    <row r="49" spans="1:7" ht="72" x14ac:dyDescent="0.2">
      <c r="A49" s="46"/>
      <c r="B49" s="20" t="s">
        <v>68</v>
      </c>
      <c r="C49" s="21">
        <v>646604.04</v>
      </c>
      <c r="D49" s="21">
        <v>646604.04</v>
      </c>
      <c r="E49" s="21">
        <v>367572.99</v>
      </c>
      <c r="F49" s="22">
        <f t="shared" si="8"/>
        <v>0.56846689358761193</v>
      </c>
      <c r="G49" s="22">
        <f t="shared" si="10"/>
        <v>0.56846689358761193</v>
      </c>
    </row>
    <row r="50" spans="1:7" ht="72" x14ac:dyDescent="0.2">
      <c r="A50" s="32" t="s">
        <v>100</v>
      </c>
      <c r="B50" s="23" t="s">
        <v>18</v>
      </c>
      <c r="C50" s="24">
        <v>420901.97</v>
      </c>
      <c r="D50" s="24">
        <v>420901.97</v>
      </c>
      <c r="E50" s="24">
        <v>218785.56</v>
      </c>
      <c r="F50" s="27">
        <f t="shared" si="8"/>
        <v>0.5198017010944378</v>
      </c>
      <c r="G50" s="27">
        <f t="shared" si="10"/>
        <v>0.5198017010944378</v>
      </c>
    </row>
    <row r="51" spans="1:7" ht="54" x14ac:dyDescent="0.2">
      <c r="A51" s="32" t="s">
        <v>101</v>
      </c>
      <c r="B51" s="23" t="s">
        <v>19</v>
      </c>
      <c r="C51" s="24">
        <v>631589.34</v>
      </c>
      <c r="D51" s="24">
        <v>631589.34</v>
      </c>
      <c r="E51" s="24">
        <v>363683.62</v>
      </c>
      <c r="F51" s="27">
        <f t="shared" si="8"/>
        <v>0.57582292316713268</v>
      </c>
      <c r="G51" s="27">
        <f t="shared" si="10"/>
        <v>0.57582292316713268</v>
      </c>
    </row>
    <row r="52" spans="1:7" ht="90" x14ac:dyDescent="0.2">
      <c r="A52" s="32" t="s">
        <v>102</v>
      </c>
      <c r="B52" s="23" t="s">
        <v>20</v>
      </c>
      <c r="C52" s="24">
        <v>83919.12</v>
      </c>
      <c r="D52" s="24">
        <v>83919.12</v>
      </c>
      <c r="E52" s="24">
        <v>50149.99</v>
      </c>
      <c r="F52" s="27">
        <f t="shared" si="8"/>
        <v>0.59759909303148084</v>
      </c>
      <c r="G52" s="27">
        <f t="shared" si="10"/>
        <v>0.59759909303148084</v>
      </c>
    </row>
    <row r="53" spans="1:7" ht="108" x14ac:dyDescent="0.2">
      <c r="A53" s="32" t="s">
        <v>103</v>
      </c>
      <c r="B53" s="23" t="s">
        <v>52</v>
      </c>
      <c r="C53" s="24">
        <v>38286.050000000003</v>
      </c>
      <c r="D53" s="24">
        <v>38286.050000000003</v>
      </c>
      <c r="E53" s="24">
        <v>16437.93</v>
      </c>
      <c r="F53" s="27">
        <f t="shared" si="8"/>
        <v>0.42934515313018706</v>
      </c>
      <c r="G53" s="27">
        <f t="shared" si="10"/>
        <v>0.42934515313018706</v>
      </c>
    </row>
    <row r="54" spans="1:7" ht="72" x14ac:dyDescent="0.2">
      <c r="A54" s="34" t="s">
        <v>104</v>
      </c>
      <c r="B54" s="16" t="s">
        <v>53</v>
      </c>
      <c r="C54" s="17">
        <f>SUM(C57:C60)</f>
        <v>167269.85999999999</v>
      </c>
      <c r="D54" s="17">
        <f>SUM(D57:D60)</f>
        <v>167269.85999999999</v>
      </c>
      <c r="E54" s="17">
        <f>SUM(E57:E60)</f>
        <v>85826.95</v>
      </c>
      <c r="F54" s="27">
        <f t="shared" si="8"/>
        <v>0.51310469202281872</v>
      </c>
      <c r="G54" s="27">
        <f t="shared" si="10"/>
        <v>0.51310469202281872</v>
      </c>
    </row>
    <row r="55" spans="1:7" ht="72" x14ac:dyDescent="0.2">
      <c r="A55" s="45" t="s">
        <v>105</v>
      </c>
      <c r="B55" s="20" t="s">
        <v>67</v>
      </c>
      <c r="C55" s="21">
        <v>84</v>
      </c>
      <c r="D55" s="21">
        <v>84</v>
      </c>
      <c r="E55" s="21">
        <v>84</v>
      </c>
      <c r="F55" s="27">
        <f t="shared" si="8"/>
        <v>1</v>
      </c>
      <c r="G55" s="27">
        <f t="shared" si="10"/>
        <v>1</v>
      </c>
    </row>
    <row r="56" spans="1:7" ht="72" x14ac:dyDescent="0.2">
      <c r="A56" s="46"/>
      <c r="B56" s="20" t="s">
        <v>68</v>
      </c>
      <c r="C56" s="21">
        <v>2434.5</v>
      </c>
      <c r="D56" s="21">
        <v>2434.5</v>
      </c>
      <c r="E56" s="21">
        <v>1360.25</v>
      </c>
      <c r="F56" s="22">
        <f t="shared" si="8"/>
        <v>0.55873896077223251</v>
      </c>
      <c r="G56" s="22">
        <f t="shared" si="10"/>
        <v>0.55873896077223251</v>
      </c>
    </row>
    <row r="57" spans="1:7" ht="54" x14ac:dyDescent="0.2">
      <c r="A57" s="32" t="s">
        <v>106</v>
      </c>
      <c r="B57" s="23" t="s">
        <v>54</v>
      </c>
      <c r="C57" s="24">
        <v>119.09</v>
      </c>
      <c r="D57" s="24">
        <v>119.09</v>
      </c>
      <c r="E57" s="24">
        <v>60</v>
      </c>
      <c r="F57" s="27">
        <f t="shared" si="8"/>
        <v>0.50382063985221259</v>
      </c>
      <c r="G57" s="27">
        <f t="shared" si="10"/>
        <v>0.50382063985221259</v>
      </c>
    </row>
    <row r="58" spans="1:7" s="12" customFormat="1" ht="72" x14ac:dyDescent="0.2">
      <c r="A58" s="33" t="s">
        <v>107</v>
      </c>
      <c r="B58" s="28" t="s">
        <v>55</v>
      </c>
      <c r="C58" s="24">
        <v>81779.94</v>
      </c>
      <c r="D58" s="24">
        <v>81779.94</v>
      </c>
      <c r="E58" s="24">
        <v>39613.870000000003</v>
      </c>
      <c r="F58" s="27">
        <f t="shared" si="8"/>
        <v>0.48439592887938049</v>
      </c>
      <c r="G58" s="27">
        <f t="shared" si="10"/>
        <v>0.48439592887938049</v>
      </c>
    </row>
    <row r="59" spans="1:7" ht="54" x14ac:dyDescent="0.2">
      <c r="A59" s="32" t="s">
        <v>108</v>
      </c>
      <c r="B59" s="23" t="s">
        <v>21</v>
      </c>
      <c r="C59" s="24">
        <v>58306.37</v>
      </c>
      <c r="D59" s="24">
        <v>58306.37</v>
      </c>
      <c r="E59" s="24">
        <v>34182.97</v>
      </c>
      <c r="F59" s="27">
        <f t="shared" si="8"/>
        <v>0.58626475975095005</v>
      </c>
      <c r="G59" s="27">
        <f t="shared" si="10"/>
        <v>0.58626475975095005</v>
      </c>
    </row>
    <row r="60" spans="1:7" ht="90" x14ac:dyDescent="0.2">
      <c r="A60" s="32" t="s">
        <v>109</v>
      </c>
      <c r="B60" s="23" t="s">
        <v>56</v>
      </c>
      <c r="C60" s="24">
        <v>27064.46</v>
      </c>
      <c r="D60" s="24">
        <v>27064.46</v>
      </c>
      <c r="E60" s="24">
        <v>11970.11</v>
      </c>
      <c r="F60" s="27">
        <f t="shared" si="8"/>
        <v>0.44228150127510402</v>
      </c>
      <c r="G60" s="27">
        <f t="shared" si="10"/>
        <v>0.44228150127510402</v>
      </c>
    </row>
    <row r="61" spans="1:7" ht="90" x14ac:dyDescent="0.2">
      <c r="A61" s="34" t="s">
        <v>110</v>
      </c>
      <c r="B61" s="16" t="s">
        <v>64</v>
      </c>
      <c r="C61" s="17">
        <f>SUM(C64:C67)</f>
        <v>8689.0600000000013</v>
      </c>
      <c r="D61" s="17">
        <f>SUM(D64:D67)</f>
        <v>8689.0600000000013</v>
      </c>
      <c r="E61" s="17">
        <f>SUM(E64:E67)</f>
        <v>2766.19</v>
      </c>
      <c r="F61" s="27">
        <f t="shared" si="8"/>
        <v>0.31835319355603481</v>
      </c>
      <c r="G61" s="27">
        <f t="shared" si="10"/>
        <v>0.31835319355603481</v>
      </c>
    </row>
    <row r="62" spans="1:7" ht="72" x14ac:dyDescent="0.2">
      <c r="A62" s="45" t="s">
        <v>111</v>
      </c>
      <c r="B62" s="20" t="s">
        <v>67</v>
      </c>
      <c r="C62" s="21">
        <v>0</v>
      </c>
      <c r="D62" s="21">
        <v>0</v>
      </c>
      <c r="E62" s="21">
        <v>0</v>
      </c>
      <c r="F62" s="21" t="s">
        <v>77</v>
      </c>
      <c r="G62" s="21" t="s">
        <v>77</v>
      </c>
    </row>
    <row r="63" spans="1:7" ht="72" x14ac:dyDescent="0.2">
      <c r="A63" s="46"/>
      <c r="B63" s="20" t="s">
        <v>68</v>
      </c>
      <c r="C63" s="21">
        <v>0</v>
      </c>
      <c r="D63" s="21">
        <v>0</v>
      </c>
      <c r="E63" s="21">
        <v>0</v>
      </c>
      <c r="F63" s="21" t="s">
        <v>77</v>
      </c>
      <c r="G63" s="21" t="s">
        <v>77</v>
      </c>
    </row>
    <row r="64" spans="1:7" ht="54" x14ac:dyDescent="0.2">
      <c r="A64" s="32" t="s">
        <v>112</v>
      </c>
      <c r="B64" s="23" t="s">
        <v>22</v>
      </c>
      <c r="C64" s="24">
        <v>6717.92</v>
      </c>
      <c r="D64" s="24">
        <v>6717.92</v>
      </c>
      <c r="E64" s="24">
        <v>2093.73</v>
      </c>
      <c r="F64" s="27">
        <f t="shared" ref="F64:F88" si="11">SUM(E64/C64)</f>
        <v>0.31166343153833331</v>
      </c>
      <c r="G64" s="27">
        <f t="shared" ref="G64:G88" si="12">SUM(E64/D64)</f>
        <v>0.31166343153833331</v>
      </c>
    </row>
    <row r="65" spans="1:9" ht="54" x14ac:dyDescent="0.2">
      <c r="A65" s="32" t="s">
        <v>113</v>
      </c>
      <c r="B65" s="23" t="s">
        <v>23</v>
      </c>
      <c r="C65" s="24">
        <v>405.14</v>
      </c>
      <c r="D65" s="24">
        <v>405.14</v>
      </c>
      <c r="E65" s="24">
        <v>45.34</v>
      </c>
      <c r="F65" s="27">
        <f t="shared" si="11"/>
        <v>0.1119119316779385</v>
      </c>
      <c r="G65" s="27">
        <f t="shared" si="12"/>
        <v>0.1119119316779385</v>
      </c>
    </row>
    <row r="66" spans="1:9" ht="54" x14ac:dyDescent="0.2">
      <c r="A66" s="32" t="s">
        <v>114</v>
      </c>
      <c r="B66" s="23" t="s">
        <v>24</v>
      </c>
      <c r="C66" s="24">
        <v>25</v>
      </c>
      <c r="D66" s="24">
        <v>25</v>
      </c>
      <c r="E66" s="24">
        <v>0</v>
      </c>
      <c r="F66" s="27">
        <f t="shared" si="11"/>
        <v>0</v>
      </c>
      <c r="G66" s="27">
        <f t="shared" si="12"/>
        <v>0</v>
      </c>
    </row>
    <row r="67" spans="1:9" ht="54" x14ac:dyDescent="0.2">
      <c r="A67" s="32" t="s">
        <v>115</v>
      </c>
      <c r="B67" s="23" t="s">
        <v>25</v>
      </c>
      <c r="C67" s="24">
        <v>1541</v>
      </c>
      <c r="D67" s="24">
        <v>1541</v>
      </c>
      <c r="E67" s="24">
        <v>627.12</v>
      </c>
      <c r="F67" s="27">
        <f t="shared" si="11"/>
        <v>0.40695652173913044</v>
      </c>
      <c r="G67" s="27">
        <f t="shared" si="12"/>
        <v>0.40695652173913044</v>
      </c>
    </row>
    <row r="68" spans="1:9" ht="108" x14ac:dyDescent="0.2">
      <c r="A68" s="34" t="s">
        <v>116</v>
      </c>
      <c r="B68" s="16" t="s">
        <v>57</v>
      </c>
      <c r="C68" s="17">
        <f>SUM(C71:C72)</f>
        <v>132357.07</v>
      </c>
      <c r="D68" s="17">
        <f>SUM(D71:D72)</f>
        <v>132357.07</v>
      </c>
      <c r="E68" s="17">
        <f>SUM(E71:E72)</f>
        <v>74375.399999999994</v>
      </c>
      <c r="F68" s="27">
        <f t="shared" si="11"/>
        <v>0.56192993695010018</v>
      </c>
      <c r="G68" s="27">
        <f t="shared" si="12"/>
        <v>0.56192993695010018</v>
      </c>
    </row>
    <row r="69" spans="1:9" ht="72" x14ac:dyDescent="0.2">
      <c r="A69" s="45" t="s">
        <v>117</v>
      </c>
      <c r="B69" s="20" t="s">
        <v>67</v>
      </c>
      <c r="C69" s="21">
        <v>16068.79</v>
      </c>
      <c r="D69" s="21">
        <v>16068.79</v>
      </c>
      <c r="E69" s="21">
        <v>10634.58</v>
      </c>
      <c r="F69" s="22">
        <f t="shared" si="11"/>
        <v>0.66181585545644694</v>
      </c>
      <c r="G69" s="22">
        <f t="shared" si="12"/>
        <v>0.66181585545644694</v>
      </c>
    </row>
    <row r="70" spans="1:9" ht="72" x14ac:dyDescent="0.2">
      <c r="A70" s="46"/>
      <c r="B70" s="20" t="s">
        <v>68</v>
      </c>
      <c r="C70" s="21">
        <v>103312.71</v>
      </c>
      <c r="D70" s="21">
        <v>103312.71</v>
      </c>
      <c r="E70" s="21">
        <v>58469.95</v>
      </c>
      <c r="F70" s="22">
        <f t="shared" si="11"/>
        <v>0.56595117870782785</v>
      </c>
      <c r="G70" s="22">
        <f t="shared" si="12"/>
        <v>0.56595117870782785</v>
      </c>
    </row>
    <row r="71" spans="1:9" ht="90" x14ac:dyDescent="0.2">
      <c r="A71" s="32" t="s">
        <v>118</v>
      </c>
      <c r="B71" s="23" t="s">
        <v>58</v>
      </c>
      <c r="C71" s="24">
        <v>12975.57</v>
      </c>
      <c r="D71" s="24">
        <v>12975.57</v>
      </c>
      <c r="E71" s="24">
        <v>5270.87</v>
      </c>
      <c r="F71" s="27">
        <f t="shared" si="11"/>
        <v>0.40621491001936716</v>
      </c>
      <c r="G71" s="27">
        <f t="shared" si="12"/>
        <v>0.40621491001936716</v>
      </c>
    </row>
    <row r="72" spans="1:9" ht="72" x14ac:dyDescent="0.2">
      <c r="A72" s="32" t="s">
        <v>119</v>
      </c>
      <c r="B72" s="23" t="s">
        <v>59</v>
      </c>
      <c r="C72" s="24">
        <v>119381.5</v>
      </c>
      <c r="D72" s="24">
        <v>119381.5</v>
      </c>
      <c r="E72" s="24">
        <v>69104.53</v>
      </c>
      <c r="F72" s="27">
        <f t="shared" si="11"/>
        <v>0.57885459639893955</v>
      </c>
      <c r="G72" s="27">
        <f t="shared" si="12"/>
        <v>0.57885459639893955</v>
      </c>
    </row>
    <row r="73" spans="1:9" ht="108" x14ac:dyDescent="0.2">
      <c r="A73" s="34" t="s">
        <v>120</v>
      </c>
      <c r="B73" s="16" t="s">
        <v>60</v>
      </c>
      <c r="C73" s="17">
        <f>SUM(C76:C79)</f>
        <v>259428.68</v>
      </c>
      <c r="D73" s="17">
        <f>SUM(D76:D79)</f>
        <v>259428.68</v>
      </c>
      <c r="E73" s="17">
        <f>SUM(E76:E79)</f>
        <v>128656.22</v>
      </c>
      <c r="F73" s="18">
        <f t="shared" si="11"/>
        <v>0.4959213453192608</v>
      </c>
      <c r="G73" s="18">
        <f t="shared" si="12"/>
        <v>0.4959213453192608</v>
      </c>
    </row>
    <row r="74" spans="1:9" ht="72" x14ac:dyDescent="0.2">
      <c r="A74" s="45" t="s">
        <v>121</v>
      </c>
      <c r="B74" s="20" t="s">
        <v>67</v>
      </c>
      <c r="C74" s="21">
        <v>0</v>
      </c>
      <c r="D74" s="21">
        <v>0</v>
      </c>
      <c r="E74" s="21">
        <v>0</v>
      </c>
      <c r="F74" s="21" t="s">
        <v>77</v>
      </c>
      <c r="G74" s="21" t="s">
        <v>77</v>
      </c>
    </row>
    <row r="75" spans="1:9" ht="72" x14ac:dyDescent="0.2">
      <c r="A75" s="46"/>
      <c r="B75" s="20" t="s">
        <v>68</v>
      </c>
      <c r="C75" s="21">
        <v>150247.20000000001</v>
      </c>
      <c r="D75" s="21">
        <v>150247.20000000001</v>
      </c>
      <c r="E75" s="21">
        <v>69208.5</v>
      </c>
      <c r="F75" s="22">
        <f t="shared" si="11"/>
        <v>0.46063088030925031</v>
      </c>
      <c r="G75" s="22">
        <f t="shared" si="12"/>
        <v>0.46063088030925031</v>
      </c>
    </row>
    <row r="76" spans="1:9" ht="36" x14ac:dyDescent="0.2">
      <c r="A76" s="32" t="s">
        <v>122</v>
      </c>
      <c r="B76" s="23" t="s">
        <v>26</v>
      </c>
      <c r="C76" s="24">
        <v>7028.18</v>
      </c>
      <c r="D76" s="24">
        <v>7028.18</v>
      </c>
      <c r="E76" s="24">
        <v>3168.67</v>
      </c>
      <c r="F76" s="27">
        <f t="shared" si="11"/>
        <v>0.45085214095256526</v>
      </c>
      <c r="G76" s="27">
        <f t="shared" si="12"/>
        <v>0.45085214095256526</v>
      </c>
    </row>
    <row r="77" spans="1:9" ht="90" x14ac:dyDescent="0.2">
      <c r="A77" s="32" t="s">
        <v>123</v>
      </c>
      <c r="B77" s="23" t="s">
        <v>61</v>
      </c>
      <c r="C77" s="24">
        <v>1152.75</v>
      </c>
      <c r="D77" s="24">
        <v>1152.75</v>
      </c>
      <c r="E77" s="24">
        <v>695.35</v>
      </c>
      <c r="F77" s="27">
        <f t="shared" si="11"/>
        <v>0.60320971589676864</v>
      </c>
      <c r="G77" s="27">
        <f t="shared" si="12"/>
        <v>0.60320971589676864</v>
      </c>
    </row>
    <row r="78" spans="1:9" ht="72" x14ac:dyDescent="0.2">
      <c r="A78" s="32" t="s">
        <v>124</v>
      </c>
      <c r="B78" s="23" t="s">
        <v>27</v>
      </c>
      <c r="C78" s="24">
        <v>221838.47</v>
      </c>
      <c r="D78" s="24">
        <v>221838.47</v>
      </c>
      <c r="E78" s="24">
        <v>109615.2</v>
      </c>
      <c r="F78" s="27">
        <f t="shared" si="11"/>
        <v>0.49412169133694439</v>
      </c>
      <c r="G78" s="27">
        <f t="shared" si="12"/>
        <v>0.49412169133694439</v>
      </c>
    </row>
    <row r="79" spans="1:9" ht="72" x14ac:dyDescent="0.2">
      <c r="A79" s="32" t="s">
        <v>125</v>
      </c>
      <c r="B79" s="23" t="s">
        <v>28</v>
      </c>
      <c r="C79" s="24">
        <v>29409.279999999999</v>
      </c>
      <c r="D79" s="24">
        <v>29409.279999999999</v>
      </c>
      <c r="E79" s="24">
        <v>15177</v>
      </c>
      <c r="F79" s="27">
        <f t="shared" si="11"/>
        <v>0.51606159688370479</v>
      </c>
      <c r="G79" s="27">
        <f t="shared" si="12"/>
        <v>0.51606159688370479</v>
      </c>
    </row>
    <row r="80" spans="1:9" ht="90" x14ac:dyDescent="0.2">
      <c r="A80" s="34" t="s">
        <v>126</v>
      </c>
      <c r="B80" s="29" t="s">
        <v>38</v>
      </c>
      <c r="C80" s="17">
        <f>SUM(C83:C87)</f>
        <v>7035.3200000000006</v>
      </c>
      <c r="D80" s="17">
        <f>SUM(D83:D87)</f>
        <v>7035.3200000000006</v>
      </c>
      <c r="E80" s="17">
        <f>SUM(E83:E87)</f>
        <v>3184.08</v>
      </c>
      <c r="F80" s="18">
        <f t="shared" si="11"/>
        <v>0.45258495704530849</v>
      </c>
      <c r="G80" s="18">
        <f t="shared" si="12"/>
        <v>0.45258495704530849</v>
      </c>
      <c r="H80" s="13"/>
      <c r="I80" s="13"/>
    </row>
    <row r="81" spans="1:9" ht="72" x14ac:dyDescent="0.2">
      <c r="A81" s="45" t="s">
        <v>127</v>
      </c>
      <c r="B81" s="20" t="s">
        <v>67</v>
      </c>
      <c r="C81" s="21">
        <v>271.19</v>
      </c>
      <c r="D81" s="21">
        <v>271.19</v>
      </c>
      <c r="E81" s="21">
        <v>271.19</v>
      </c>
      <c r="F81" s="27">
        <f t="shared" si="11"/>
        <v>1</v>
      </c>
      <c r="G81" s="22">
        <f t="shared" si="12"/>
        <v>1</v>
      </c>
      <c r="H81" s="13"/>
      <c r="I81" s="13"/>
    </row>
    <row r="82" spans="1:9" ht="72" x14ac:dyDescent="0.2">
      <c r="A82" s="46"/>
      <c r="B82" s="20" t="s">
        <v>68</v>
      </c>
      <c r="C82" s="21">
        <v>425.41</v>
      </c>
      <c r="D82" s="21">
        <v>425.41</v>
      </c>
      <c r="E82" s="21">
        <v>425.41</v>
      </c>
      <c r="F82" s="27">
        <f t="shared" si="11"/>
        <v>1</v>
      </c>
      <c r="G82" s="22">
        <f t="shared" si="12"/>
        <v>1</v>
      </c>
      <c r="H82" s="13"/>
      <c r="I82" s="13"/>
    </row>
    <row r="83" spans="1:9" s="12" customFormat="1" ht="72" x14ac:dyDescent="0.2">
      <c r="A83" s="33" t="s">
        <v>128</v>
      </c>
      <c r="B83" s="28" t="s">
        <v>33</v>
      </c>
      <c r="C83" s="24">
        <f>1129.8-339</f>
        <v>790.8</v>
      </c>
      <c r="D83" s="24">
        <f>C83</f>
        <v>790.8</v>
      </c>
      <c r="E83" s="24">
        <v>790.8</v>
      </c>
      <c r="F83" s="27">
        <f t="shared" si="11"/>
        <v>1</v>
      </c>
      <c r="G83" s="27">
        <f t="shared" si="12"/>
        <v>1</v>
      </c>
      <c r="H83" s="13"/>
      <c r="I83" s="13"/>
    </row>
    <row r="84" spans="1:9" ht="90" x14ac:dyDescent="0.2">
      <c r="A84" s="32" t="s">
        <v>129</v>
      </c>
      <c r="B84" s="28" t="s">
        <v>34</v>
      </c>
      <c r="C84" s="24">
        <v>1030</v>
      </c>
      <c r="D84" s="24">
        <v>1030</v>
      </c>
      <c r="E84" s="24">
        <v>250</v>
      </c>
      <c r="F84" s="27">
        <f t="shared" si="11"/>
        <v>0.24271844660194175</v>
      </c>
      <c r="G84" s="27">
        <f t="shared" si="12"/>
        <v>0.24271844660194175</v>
      </c>
      <c r="H84" s="13"/>
      <c r="I84" s="13"/>
    </row>
    <row r="85" spans="1:9" ht="90" x14ac:dyDescent="0.2">
      <c r="A85" s="32" t="s">
        <v>130</v>
      </c>
      <c r="B85" s="28" t="s">
        <v>35</v>
      </c>
      <c r="C85" s="24">
        <v>558.5</v>
      </c>
      <c r="D85" s="24">
        <v>558.5</v>
      </c>
      <c r="E85" s="24">
        <v>0</v>
      </c>
      <c r="F85" s="27">
        <f t="shared" si="11"/>
        <v>0</v>
      </c>
      <c r="G85" s="27">
        <f t="shared" si="12"/>
        <v>0</v>
      </c>
      <c r="H85" s="13"/>
      <c r="I85" s="13"/>
    </row>
    <row r="86" spans="1:9" ht="90" x14ac:dyDescent="0.2">
      <c r="A86" s="32" t="s">
        <v>131</v>
      </c>
      <c r="B86" s="28" t="s">
        <v>36</v>
      </c>
      <c r="C86" s="24">
        <v>4556.0200000000004</v>
      </c>
      <c r="D86" s="24">
        <v>4556.0200000000004</v>
      </c>
      <c r="E86" s="24">
        <v>2043.28</v>
      </c>
      <c r="F86" s="27">
        <f t="shared" si="11"/>
        <v>0.44847915505199709</v>
      </c>
      <c r="G86" s="27">
        <f t="shared" si="12"/>
        <v>0.44847915505199709</v>
      </c>
      <c r="H86" s="13"/>
      <c r="I86" s="13"/>
    </row>
    <row r="87" spans="1:9" ht="108" x14ac:dyDescent="0.2">
      <c r="A87" s="32" t="s">
        <v>132</v>
      </c>
      <c r="B87" s="28" t="s">
        <v>37</v>
      </c>
      <c r="C87" s="24">
        <v>100</v>
      </c>
      <c r="D87" s="24">
        <v>100</v>
      </c>
      <c r="E87" s="24">
        <v>100</v>
      </c>
      <c r="F87" s="27">
        <f t="shared" si="11"/>
        <v>1</v>
      </c>
      <c r="G87" s="27">
        <f t="shared" si="12"/>
        <v>1</v>
      </c>
      <c r="H87" s="13"/>
      <c r="I87" s="13"/>
    </row>
    <row r="88" spans="1:9" ht="90" x14ac:dyDescent="0.2">
      <c r="A88" s="35" t="s">
        <v>133</v>
      </c>
      <c r="B88" s="29" t="s">
        <v>39</v>
      </c>
      <c r="C88" s="17">
        <f>SUM(C91:C93)</f>
        <v>19255.309999999998</v>
      </c>
      <c r="D88" s="17">
        <f>SUM(D91:D93)</f>
        <v>19255.309999999998</v>
      </c>
      <c r="E88" s="17">
        <f>SUM(E91:E93)</f>
        <v>8513.09</v>
      </c>
      <c r="F88" s="18">
        <f t="shared" si="11"/>
        <v>0.4421164863094908</v>
      </c>
      <c r="G88" s="18">
        <f t="shared" si="12"/>
        <v>0.4421164863094908</v>
      </c>
    </row>
    <row r="89" spans="1:9" ht="72" x14ac:dyDescent="0.2">
      <c r="A89" s="43" t="s">
        <v>134</v>
      </c>
      <c r="B89" s="20" t="s">
        <v>67</v>
      </c>
      <c r="C89" s="21">
        <v>0</v>
      </c>
      <c r="D89" s="21">
        <v>0</v>
      </c>
      <c r="E89" s="21">
        <v>0</v>
      </c>
      <c r="F89" s="21" t="s">
        <v>77</v>
      </c>
      <c r="G89" s="21" t="s">
        <v>77</v>
      </c>
    </row>
    <row r="90" spans="1:9" ht="72" x14ac:dyDescent="0.2">
      <c r="A90" s="44"/>
      <c r="B90" s="20" t="s">
        <v>68</v>
      </c>
      <c r="C90" s="21">
        <v>0</v>
      </c>
      <c r="D90" s="21">
        <v>0</v>
      </c>
      <c r="E90" s="21">
        <v>0</v>
      </c>
      <c r="F90" s="21" t="s">
        <v>77</v>
      </c>
      <c r="G90" s="21" t="s">
        <v>77</v>
      </c>
    </row>
    <row r="91" spans="1:9" ht="36" x14ac:dyDescent="0.2">
      <c r="A91" s="33" t="s">
        <v>135</v>
      </c>
      <c r="B91" s="28" t="s">
        <v>29</v>
      </c>
      <c r="C91" s="24">
        <v>3.68</v>
      </c>
      <c r="D91" s="24">
        <v>3.68</v>
      </c>
      <c r="E91" s="24">
        <v>1.82</v>
      </c>
      <c r="F91" s="27">
        <f t="shared" ref="F91:F96" si="13">SUM(E91/C91)</f>
        <v>0.49456521739130432</v>
      </c>
      <c r="G91" s="27">
        <f t="shared" ref="G91:G96" si="14">SUM(E91/D91)</f>
        <v>0.49456521739130432</v>
      </c>
    </row>
    <row r="92" spans="1:9" ht="72" x14ac:dyDescent="0.2">
      <c r="A92" s="33" t="s">
        <v>136</v>
      </c>
      <c r="B92" s="28" t="s">
        <v>30</v>
      </c>
      <c r="C92" s="24">
        <v>1539.21</v>
      </c>
      <c r="D92" s="24">
        <v>1539.21</v>
      </c>
      <c r="E92" s="24">
        <v>405.51</v>
      </c>
      <c r="F92" s="27">
        <f t="shared" si="13"/>
        <v>0.26345332995497689</v>
      </c>
      <c r="G92" s="27">
        <f t="shared" si="14"/>
        <v>0.26345332995497689</v>
      </c>
    </row>
    <row r="93" spans="1:9" ht="108" x14ac:dyDescent="0.2">
      <c r="A93" s="33" t="s">
        <v>137</v>
      </c>
      <c r="B93" s="28" t="s">
        <v>40</v>
      </c>
      <c r="C93" s="24">
        <v>17712.419999999998</v>
      </c>
      <c r="D93" s="24">
        <v>17712.419999999998</v>
      </c>
      <c r="E93" s="24">
        <v>8105.76</v>
      </c>
      <c r="F93" s="27">
        <f t="shared" si="13"/>
        <v>0.45763142472908847</v>
      </c>
      <c r="G93" s="27">
        <f t="shared" si="14"/>
        <v>0.45763142472908847</v>
      </c>
    </row>
    <row r="94" spans="1:9" ht="90" x14ac:dyDescent="0.2">
      <c r="A94" s="35" t="s">
        <v>138</v>
      </c>
      <c r="B94" s="29" t="s">
        <v>41</v>
      </c>
      <c r="C94" s="17">
        <f>SUM(C97:C98)</f>
        <v>160063.87</v>
      </c>
      <c r="D94" s="17">
        <f t="shared" ref="D94:E94" si="15">SUM(D97:D98)</f>
        <v>160063.87</v>
      </c>
      <c r="E94" s="17">
        <f t="shared" si="15"/>
        <v>105848.08</v>
      </c>
      <c r="F94" s="27">
        <f t="shared" si="13"/>
        <v>0.66128652268622523</v>
      </c>
      <c r="G94" s="27">
        <f t="shared" si="14"/>
        <v>0.66128652268622523</v>
      </c>
    </row>
    <row r="95" spans="1:9" ht="72" x14ac:dyDescent="0.2">
      <c r="A95" s="47" t="s">
        <v>139</v>
      </c>
      <c r="B95" s="20" t="s">
        <v>67</v>
      </c>
      <c r="C95" s="21">
        <v>97342</v>
      </c>
      <c r="D95" s="21">
        <v>97342</v>
      </c>
      <c r="E95" s="21">
        <v>97342</v>
      </c>
      <c r="F95" s="27">
        <f t="shared" si="13"/>
        <v>1</v>
      </c>
      <c r="G95" s="27">
        <f t="shared" si="14"/>
        <v>1</v>
      </c>
    </row>
    <row r="96" spans="1:9" ht="72" x14ac:dyDescent="0.2">
      <c r="A96" s="48"/>
      <c r="B96" s="20" t="s">
        <v>68</v>
      </c>
      <c r="C96" s="21">
        <v>2058</v>
      </c>
      <c r="D96" s="21">
        <v>2058</v>
      </c>
      <c r="E96" s="21">
        <v>2058</v>
      </c>
      <c r="F96" s="27">
        <f t="shared" si="13"/>
        <v>1</v>
      </c>
      <c r="G96" s="27">
        <f t="shared" si="14"/>
        <v>1</v>
      </c>
    </row>
    <row r="97" spans="1:7" ht="72" x14ac:dyDescent="0.2">
      <c r="A97" s="36" t="s">
        <v>140</v>
      </c>
      <c r="B97" s="23" t="s">
        <v>146</v>
      </c>
      <c r="C97" s="21">
        <v>0</v>
      </c>
      <c r="D97" s="21">
        <v>0</v>
      </c>
      <c r="E97" s="21">
        <v>0</v>
      </c>
      <c r="F97" s="21" t="s">
        <v>77</v>
      </c>
      <c r="G97" s="27" t="s">
        <v>77</v>
      </c>
    </row>
    <row r="98" spans="1:7" ht="72" x14ac:dyDescent="0.2">
      <c r="A98" s="36" t="s">
        <v>141</v>
      </c>
      <c r="B98" s="23" t="s">
        <v>147</v>
      </c>
      <c r="C98" s="21">
        <v>160063.87</v>
      </c>
      <c r="D98" s="21">
        <v>160063.87</v>
      </c>
      <c r="E98" s="21">
        <v>105848.08</v>
      </c>
      <c r="F98" s="27">
        <f t="shared" ref="F98" si="16">SUM(E98/C98)</f>
        <v>0.66128652268622523</v>
      </c>
      <c r="G98" s="27">
        <f t="shared" ref="G98" si="17">SUM(E98/D98)</f>
        <v>0.66128652268622523</v>
      </c>
    </row>
    <row r="99" spans="1:7" ht="126" x14ac:dyDescent="0.2">
      <c r="A99" s="35" t="s">
        <v>142</v>
      </c>
      <c r="B99" s="29" t="s">
        <v>32</v>
      </c>
      <c r="C99" s="17">
        <v>277.95999999999998</v>
      </c>
      <c r="D99" s="17">
        <v>277.95999999999998</v>
      </c>
      <c r="E99" s="17">
        <v>113.11</v>
      </c>
      <c r="F99" s="18">
        <f t="shared" ref="F99" si="18">SUM(E99/C99)</f>
        <v>0.40692905454022166</v>
      </c>
      <c r="G99" s="18">
        <f t="shared" ref="G99" si="19">SUM(E99/D99)</f>
        <v>0.40692905454022166</v>
      </c>
    </row>
    <row r="100" spans="1:7" ht="72" x14ac:dyDescent="0.2">
      <c r="A100" s="43" t="s">
        <v>143</v>
      </c>
      <c r="B100" s="20" t="s">
        <v>67</v>
      </c>
      <c r="C100" s="21">
        <v>0</v>
      </c>
      <c r="D100" s="21">
        <v>0</v>
      </c>
      <c r="E100" s="21">
        <v>0</v>
      </c>
      <c r="F100" s="21" t="s">
        <v>77</v>
      </c>
      <c r="G100" s="21" t="s">
        <v>77</v>
      </c>
    </row>
    <row r="101" spans="1:7" ht="72" x14ac:dyDescent="0.2">
      <c r="A101" s="44"/>
      <c r="B101" s="20" t="s">
        <v>68</v>
      </c>
      <c r="C101" s="21">
        <v>0</v>
      </c>
      <c r="D101" s="21">
        <v>0</v>
      </c>
      <c r="E101" s="21">
        <v>0</v>
      </c>
      <c r="F101" s="21" t="s">
        <v>77</v>
      </c>
      <c r="G101" s="21" t="s">
        <v>77</v>
      </c>
    </row>
    <row r="102" spans="1:7" ht="108" x14ac:dyDescent="0.2">
      <c r="A102" s="35" t="s">
        <v>144</v>
      </c>
      <c r="B102" s="29" t="s">
        <v>62</v>
      </c>
      <c r="C102" s="17">
        <v>20</v>
      </c>
      <c r="D102" s="17">
        <v>20</v>
      </c>
      <c r="E102" s="17">
        <v>0</v>
      </c>
      <c r="F102" s="18">
        <f t="shared" ref="F102" si="20">SUM(E102/C102)</f>
        <v>0</v>
      </c>
      <c r="G102" s="18">
        <f t="shared" ref="G102" si="21">SUM(E102/D102)</f>
        <v>0</v>
      </c>
    </row>
    <row r="103" spans="1:7" ht="72" x14ac:dyDescent="0.2">
      <c r="A103" s="45" t="s">
        <v>145</v>
      </c>
      <c r="B103" s="20" t="s">
        <v>67</v>
      </c>
      <c r="C103" s="24">
        <v>0</v>
      </c>
      <c r="D103" s="24">
        <v>0</v>
      </c>
      <c r="E103" s="24">
        <v>0</v>
      </c>
      <c r="F103" s="24" t="s">
        <v>77</v>
      </c>
      <c r="G103" s="24" t="s">
        <v>77</v>
      </c>
    </row>
    <row r="104" spans="1:7" ht="72" x14ac:dyDescent="0.2">
      <c r="A104" s="46"/>
      <c r="B104" s="30" t="s">
        <v>68</v>
      </c>
      <c r="C104" s="24">
        <v>0</v>
      </c>
      <c r="D104" s="24">
        <v>0</v>
      </c>
      <c r="E104" s="24">
        <v>0</v>
      </c>
      <c r="F104" s="24" t="s">
        <v>77</v>
      </c>
      <c r="G104" s="24" t="s">
        <v>77</v>
      </c>
    </row>
    <row r="106" spans="1:7" x14ac:dyDescent="0.2">
      <c r="B106" s="14" t="s">
        <v>148</v>
      </c>
      <c r="C106" s="15" t="s">
        <v>149</v>
      </c>
    </row>
  </sheetData>
  <mergeCells count="18">
    <mergeCell ref="A95:A96"/>
    <mergeCell ref="A100:A101"/>
    <mergeCell ref="A103:A104"/>
    <mergeCell ref="A81:A82"/>
    <mergeCell ref="A74:A75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fitToHeight="9" orientation="portrait" r:id="rId1"/>
  <rowBreaks count="2" manualBreakCount="2">
    <brk id="19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2022-07-07T09:18:10Z</cp:lastPrinted>
  <dcterms:created xsi:type="dcterms:W3CDTF">2015-10-02T05:38:20Z</dcterms:created>
  <dcterms:modified xsi:type="dcterms:W3CDTF">2022-07-07T09:18:20Z</dcterms:modified>
</cp:coreProperties>
</file>