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0"/>
  </bookViews>
  <sheets>
    <sheet name="Доходы" sheetId="1" r:id="rId1"/>
    <sheet name="Расходы" sheetId="2" r:id="rId2"/>
    <sheet name="Лист3" sheetId="3" r:id="rId3"/>
  </sheets>
  <definedNames>
    <definedName name="_xlnm.Print_Area" localSheetId="1">'Расходы'!$A$1:$G$63</definedName>
  </definedNames>
  <calcPr fullCalcOnLoad="1"/>
</workbook>
</file>

<file path=xl/sharedStrings.xml><?xml version="1.0" encoding="utf-8"?>
<sst xmlns="http://schemas.openxmlformats.org/spreadsheetml/2006/main" count="376" uniqueCount="345">
  <si>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</si>
  <si>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Культура и кинематография</t>
  </si>
  <si>
    <t>Здравоохранение</t>
  </si>
  <si>
    <t>Код бюджетной классификации доходов</t>
  </si>
  <si>
    <t xml:space="preserve">Наименование доходов бюджета </t>
  </si>
  <si>
    <t>Процент исполнения к годовым назначениям</t>
  </si>
  <si>
    <t>000  1  00  00000  00  0000  000</t>
  </si>
  <si>
    <t>НАЛОГОВЫЕ И НЕНАЛОГОВЫЕ ДОХОДЫ</t>
  </si>
  <si>
    <t>000  1  01  00000  00  0000  000</t>
  </si>
  <si>
    <t>НАЛОГИ НА ПРИБЫЛЬ, ДОХОДЫ</t>
  </si>
  <si>
    <t>182  1  01  02000  01  0000  110</t>
  </si>
  <si>
    <t>182  1  01  02010  01  0000  110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</si>
  <si>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налогов осуществляется в соответствии со статьями 227, 227.1 и 228 Налогового кодекса Российской Федерации</t>
  </si>
  <si>
    <t>182  1  01  02020  01  0000  110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</si>
  <si>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</si>
  <si>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182  1  01  02030  01  0000  110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</si>
  <si>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</si>
  <si>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182  1  01  02040  01  0000  110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</si>
  <si>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t>
  </si>
  <si>
    <t>182  1  05  02000  02  0000  110</t>
  </si>
  <si>
    <t>Единый налог на вмененный доход для отдельных видов деятельности</t>
  </si>
  <si>
    <t>182  1  05  02010  02  0000  110</t>
  </si>
  <si>
    <t>182  1  05  02020  02  0000  110</t>
  </si>
  <si>
    <t>Единый налог на вмененный доход для отдельных видов деятельности (за налоговые периоды, истекшие до 1 января 2011 года)</t>
  </si>
  <si>
    <t>182  1  05  03000  01  0000  110</t>
  </si>
  <si>
    <t>Единый сельскохозяйственный налог</t>
  </si>
  <si>
    <t>182  1  05  03010  01  0000  110</t>
  </si>
  <si>
    <t>182  1  05  03020  01  0000  110</t>
  </si>
  <si>
    <t>Единый сельскохозяйственный налог (за налоговые периоды, истекшие до 1 января 2011 года)</t>
  </si>
  <si>
    <t>182  1  05  04010  02  0000  110</t>
  </si>
  <si>
    <t>Налог, взимаемый в связи с применением патентной системы налогообложения, зачисляемый в бюджеты городских округов</t>
  </si>
  <si>
    <t>000  1  06  00000  00  0000  000</t>
  </si>
  <si>
    <t>НАЛОГИ НА ИМУЩЕСТВО</t>
  </si>
  <si>
    <t>182  1  06  01020  04  0000  110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</si>
  <si>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</si>
  <si>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182  1  06  06000  00  0000  110</t>
  </si>
  <si>
    <t>Земельный налог</t>
  </si>
  <si>
    <t>000  1  08  00000  00  0000  000</t>
  </si>
  <si>
    <t>ГОСУДАРСТВЕННАЯ ПОШЛИНА, СБОРЫ</t>
  </si>
  <si>
    <t>182  1  08  03010  01  0000  110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</si>
  <si>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</si>
  <si>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000  1  09  00000  00  0000  000</t>
  </si>
  <si>
    <t>182  1  09  04052  04  0000  110</t>
  </si>
  <si>
    <t>Земельный налог (по обязательствам, возникшим до 1 января 2006 года), мобилизуемый на территориях городских округов</t>
  </si>
  <si>
    <t>000  1  11  00000  00  0000  000</t>
  </si>
  <si>
    <t>ДОХОДЫ ОТ ИСПОЛЬЗОВАНИЯ ИМУЩЕСТВА, НАХОДЯЩЕГОСЯ В ГОСУДАРСТВЕННОЙ И МУНИЦИПАЛЬНОЙ СОБСТВЕННОСТИ</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</si>
  <si>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</si>
  <si>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902  1  11  05074  04  0003  120</t>
  </si>
  <si>
    <t>902  1  11  05074  04  0004  120</t>
  </si>
  <si>
    <t>902  1  11  05074  04  0010  120</t>
  </si>
  <si>
    <t>000  1  12  00000  00  0000  000</t>
  </si>
  <si>
    <t>ПЛАТЕЖИ ПРИ ПОЛЬЗОВАНИИ ПРИРОДНЫМИ РЕСУРСАМИ</t>
  </si>
  <si>
    <t>048  1  12  01000  01  0000  120</t>
  </si>
  <si>
    <t>Плата за негативное воздействие на окружающую среду</t>
  </si>
  <si>
    <t>048  1  12  01010  01  6000  120</t>
  </si>
  <si>
    <t>Плата за выбросы загрязняющих веществ в атмосферный воздух стационарными объектами</t>
  </si>
  <si>
    <t>048  1  12  01020  01  6000  120</t>
  </si>
  <si>
    <t>Плата за выбросы загрязняющих веществ в атмосферный воздух передвижными объектами</t>
  </si>
  <si>
    <t>048  1  12  01030  01  6000  120</t>
  </si>
  <si>
    <t>Плата за сбросы загрязняющих веществ в водные объекты</t>
  </si>
  <si>
    <t>048  1  12  01040  01  6000  120</t>
  </si>
  <si>
    <t>Плата за размещение отходов производства и потребления</t>
  </si>
  <si>
    <t>000  1  13  00000  00  0000  000</t>
  </si>
  <si>
    <t>ДОХОДЫ ОТ ОКАЗАНИЯ ПЛАТНЫХ УСЛУГ И КОМПЕНСАЦИИ ЗАТРАТ ГОСУДАРСТВА</t>
  </si>
  <si>
    <t>901  1  13  01994  04  0004  130</t>
  </si>
  <si>
    <t>901  1  13  02064  04  0000  130</t>
  </si>
  <si>
    <t>Прочие доходы от компенсации затрат бюджетов городских округов (в части возврата дебиторской задолженности прошлых лет)</t>
  </si>
  <si>
    <t>906  1  13  02994  04  0001  130</t>
  </si>
  <si>
    <t>000  1  14  00000  00  0000  000</t>
  </si>
  <si>
    <t>ДОХОДЫ ОТ ПРОДАЖИ МАТЕРИАЛЬНЫХ И НЕМАТЕРИАЛЬНЫХ АКТИВОВ</t>
  </si>
  <si>
    <t>902  1  14  01040  04  0000  410</t>
  </si>
  <si>
    <t>Доходы от продажи квартир, находящихся в собственности городских округов</t>
  </si>
  <si>
    <t>902  1  14  02043  04  0001  410</t>
  </si>
  <si>
    <t>902  1  14  02043  04  0002  410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</si>
  <si>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</si>
  <si>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000  1  16  00000  00  0000  000</t>
  </si>
  <si>
    <t>ШТРАФЫ, САНКЦИИ, ВОЗМЕЩЕНИЕ УЩЕРБА</t>
  </si>
  <si>
    <t>182  1  16  03010  01  6000  140</t>
  </si>
  <si>
    <t>182  1  16  03030  01  6000  140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</si>
  <si>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</si>
  <si>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182  1  16  06000  01  6000  140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</si>
  <si>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</si>
  <si>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 xml:space="preserve">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 </t>
  </si>
  <si>
    <t>188  1  16  21040  04  6000  140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</si>
  <si>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t>
  </si>
  <si>
    <t>321  1  16  25060  01  6000  140</t>
  </si>
  <si>
    <t>Денежные взыскания (штрафы) за нарушение земельного законодательства</t>
  </si>
  <si>
    <t>141  1  16  28000  01  6000  140</t>
  </si>
  <si>
    <t>Денежные взыскания (штрафы) за нарушение законодательства в области санитарно-эпидемиологического благополучия человека и законодательства в сфере защиты прав потребителя</t>
  </si>
  <si>
    <t>Cуммы по искам о возмещении вреда, причиненного окружающей среде, подлежащие зачислению в бюджеты городских округов</t>
  </si>
  <si>
    <t>901  1  16  37030  04 0000  140</t>
  </si>
  <si>
    <t>Поступление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городских округов</t>
  </si>
  <si>
    <t>901  1  16  51020  02  0000  140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</si>
  <si>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городских округов</t>
  </si>
  <si>
    <t>000  1  16  90040  04  0000  140</t>
  </si>
  <si>
    <t>Прочие поступления от денежных взысканий (штрафов) и иных сумм в возмещение ущерба, зачисляемые в бюджеты городских округов</t>
  </si>
  <si>
    <t>в том числе по администраторам:</t>
  </si>
  <si>
    <t>037  1  16  90040  04  0000  140</t>
  </si>
  <si>
    <t>901  1  16  90040  04  0000  140</t>
  </si>
  <si>
    <t>141  1  16  90040  04  6000  140</t>
  </si>
  <si>
    <t>182  1  16  90040  04  6000  140</t>
  </si>
  <si>
    <t>188  1  16  90040  04  6000  140</t>
  </si>
  <si>
    <t>192  1  16  90040  04  6000  140</t>
  </si>
  <si>
    <t>000  1  17  00000  00  0000  140</t>
  </si>
  <si>
    <t>ПРОЧИЕ НЕНАЛОГОВЫЕ ДОХОДЫ</t>
  </si>
  <si>
    <t>000  1  17  01040  04  0000  180</t>
  </si>
  <si>
    <t>Невыясненные поступления</t>
  </si>
  <si>
    <t>901  1  17  01040  04  0000  180</t>
  </si>
  <si>
    <t>902  1  17  01040  04  0000  180</t>
  </si>
  <si>
    <t>000  2  00  00000  00  0000  000</t>
  </si>
  <si>
    <t>БЕЗВОЗМЕЗДНЫЕ ПОСТУПЛЕНИЯ</t>
  </si>
  <si>
    <t>000  2  02  00000  00  0000  000</t>
  </si>
  <si>
    <t>Безвозмездные поступления от других бюджетов бюджетной системы Российской Федерации</t>
  </si>
  <si>
    <t>000  2  02  01000  00  0000  151</t>
  </si>
  <si>
    <t>ДОТАЦИИ</t>
  </si>
  <si>
    <t>919  2  02  01001  04  0000  151</t>
  </si>
  <si>
    <t>Дотации бюджетам городских округов на выравнивание бюджетной обеспеченности</t>
  </si>
  <si>
    <t xml:space="preserve"> 000  2  02  02000  00  0000  151</t>
  </si>
  <si>
    <t>СУБСИДИИ</t>
  </si>
  <si>
    <t>000  2  02  02999  04  0000  151</t>
  </si>
  <si>
    <t>ПРОЧИЕ субсидии бюджетам городских округов</t>
  </si>
  <si>
    <t>906  2  02  02999  04  0000  151</t>
  </si>
  <si>
    <t>Субсидии на осуществление мероприятий по организации питания в муниципальных общеобразовательных учреждениях</t>
  </si>
  <si>
    <t>Субсидии на организацию отдыха детей в каникулярное время</t>
  </si>
  <si>
    <t>919  2  02  02999  04  0000  151</t>
  </si>
  <si>
    <t>Субсидии на выравнивание бюджетной обеспеченности муниципальных районов (городских округов) на реализацию обязательств по вопросам местного значения</t>
  </si>
  <si>
    <t>000  2  02  03000  00  0000  151</t>
  </si>
  <si>
    <t>СУБВЕНЦИИ</t>
  </si>
  <si>
    <t>901  2  02  03001  04  0000  151</t>
  </si>
  <si>
    <t>Субвенции бюджетам городских округов  на оплату  жилищно-коммунальных услуг отдельным категориям граждан</t>
  </si>
  <si>
    <t>901 2  02  03022  04  0000  151</t>
  </si>
  <si>
    <t>Субвенции бюджетам городских округов на предоставление гражданам субсидий на оплату жилого помещения и коммунальных услуг</t>
  </si>
  <si>
    <t>901  2  02  03024  04  0000  151</t>
  </si>
  <si>
    <t>Субвенции бюджетам городских округов на выполнение передаваемых полномочий субъектов Российской Федерации</t>
  </si>
  <si>
    <t>Субвенции на осуществление государственного полномочия Свердловской области по хранению, комплектованию, учету и использованию  архивных документов, относящихся к государственной собственности Свердловской области</t>
  </si>
  <si>
    <t>Субвенции бюджетам городских округов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t>
  </si>
  <si>
    <t>Субвенции на осуществление  государственного полномочия по определению перечня лиц, уполномоченных составлять протоколы об административных правонарушениях, предусмотренных законом Свердловской области</t>
  </si>
  <si>
    <t>Субвенции на осуществление государственного полномочия по созданию административных комиссий</t>
  </si>
  <si>
    <t>906  2  02  03999  04  0000  151</t>
  </si>
  <si>
    <t>Субвенции на обеспечение государственных гарантий прав граждан на получение общедоступного и бесплатного дошкольного, начального общего, основного общего, среднего (полного) общего, а также дополнительного образования в муниципальных общеобразовательных учреждениях для реализации основных образовательных программ в части финансирования расходов на оплату труда работниковобщеобразовательных учреждений, расходов на учебники и учебные пособия, технические средства оборудования, расходные материалы и хозяйственные нужды (за исключением расходов на содержание зданий и коммунальных расходов)</t>
  </si>
  <si>
    <t>000  2  18  04010  04  0000  180</t>
  </si>
  <si>
    <t>Доходы бюджетов городских округов от возврата организациями остатков субсидий прошлых лет</t>
  </si>
  <si>
    <t>Доходы бюджетов городских округов от возврата бюджетными учреждениями остатков субсидий прошлых лет</t>
  </si>
  <si>
    <t>000  2  19  04000  04  0000  151</t>
  </si>
  <si>
    <t>901  2  19  04000  04  0000  151</t>
  </si>
  <si>
    <t>906  2  19  04000  04  0000  151</t>
  </si>
  <si>
    <t>908  2  19  04000  04  0000  151</t>
  </si>
  <si>
    <t>ИТОГО ДОХОДОВ</t>
  </si>
  <si>
    <t>Налог на доходы физических лиц</t>
  </si>
  <si>
    <t>000  1  03  00000  00  0000 000</t>
  </si>
  <si>
    <t>НАЛОГИ НА ТОВАРЫ (РАБОТЫ, УСЛУГИ), РЕАЛИЗУЕМЫЕ НА ТЕРРИТОРИИ РОССИЙСКОЙ ФЕДЕРАЦИИ</t>
  </si>
  <si>
    <t>000 1  03  02000  01  0000  110</t>
  </si>
  <si>
    <t>Акцизы по подакцизным товарам (продукции), производимым на территории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</si>
  <si>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</si>
  <si>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</si>
  <si>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</si>
  <si>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</si>
  <si>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000  1  05  04000  02  0000  110</t>
  </si>
  <si>
    <t>Налог, взимаемый в связи с применением патентной системы налогообложения</t>
  </si>
  <si>
    <t>182  1  06  01000  00  0000  110</t>
  </si>
  <si>
    <t>Налог на имущество физических лиц</t>
  </si>
  <si>
    <t>000  1  11  05000  00  0000  000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</si>
  <si>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</si>
  <si>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902  1  11  05012  04  0000  120</t>
  </si>
  <si>
    <t>000  1  11  05074  00  0000  000</t>
  </si>
  <si>
    <t>Доходы от сдачи в аренду имущества, составляющего казну городских округов (за исключением земельных участков)</t>
  </si>
  <si>
    <t>000  1  13  01000  00  0000  130</t>
  </si>
  <si>
    <t>Доходы от оказания платных услуг (работ)</t>
  </si>
  <si>
    <t>000  1  13  01994  04  0004  130</t>
  </si>
  <si>
    <t>Прочие доходы от оказания платных услуг (работ)</t>
  </si>
  <si>
    <t>00  1  13  02000  00  0000  130</t>
  </si>
  <si>
    <t xml:space="preserve">Доходы от компенсации затрат государства </t>
  </si>
  <si>
    <t>000  1  13  02994  04  0001  130</t>
  </si>
  <si>
    <t>000  1  14  01000  00  0000  410</t>
  </si>
  <si>
    <t>Доходы от продажи квартир</t>
  </si>
  <si>
    <t>000  1  14  06010  00  0000  430</t>
  </si>
  <si>
    <t>Доходы от продажи земельных участков, государственная собственность на которые не разграничена</t>
  </si>
  <si>
    <t>902  1  14  06012  04  0000  430</t>
  </si>
  <si>
    <t>141  1  16  08010  01  6000  140</t>
  </si>
  <si>
    <t>188  1  16 4 3000  01  6000  140</t>
  </si>
  <si>
    <t>000  2  02  03999  04  0000  151</t>
  </si>
  <si>
    <t>Прочие субвенции бюджетам городских округов</t>
  </si>
  <si>
    <t>Субвенции на обеспечение государственных гарантий прав граждан на получение дошкольного образования</t>
  </si>
  <si>
    <t>902  1  11  05012  04  0001  120</t>
  </si>
  <si>
    <t>902  1  11  05012  04  0002  120</t>
  </si>
  <si>
    <t>902  1  08  07150  01  0000  110</t>
  </si>
  <si>
    <t>Государственная пошлина за выдачу разрешения на установку рекламной конструкции</t>
  </si>
  <si>
    <t>Исполнение бюджета  по расходам  Невьянского городского  округа</t>
  </si>
  <si>
    <t xml:space="preserve">Код  раздела, подраздела </t>
  </si>
  <si>
    <t>Наименование раздела, подраздела</t>
  </si>
  <si>
    <t>Назнач-я текущего периода</t>
  </si>
  <si>
    <t>% исп. текущ. назначений</t>
  </si>
  <si>
    <t>Общегосударственные  вопросы</t>
  </si>
  <si>
    <t>Функционирование  высшего должностного лица  субъекта РФ и муниципального образования</t>
  </si>
  <si>
    <t xml:space="preserve"> Судебная система</t>
  </si>
  <si>
    <t xml:space="preserve"> Обеспечение деятельности финансовых, налоговых и таможенных органов  и органов финансового (финансово-бюджетного) надзора</t>
  </si>
  <si>
    <t xml:space="preserve">Обеспечение проведения выборов и референдумов </t>
  </si>
  <si>
    <r>
      <t>Резервные фонды</t>
    </r>
    <r>
      <rPr>
        <sz val="12"/>
        <rFont val="Calibri"/>
        <family val="2"/>
      </rPr>
      <t xml:space="preserve"> ¹*</t>
    </r>
  </si>
  <si>
    <t>Другие общегосударственные вопросы</t>
  </si>
  <si>
    <t>Органы внутренних дел</t>
  </si>
  <si>
    <t>Обеспечение пожарной безопасности</t>
  </si>
  <si>
    <t>Национальная экономика</t>
  </si>
  <si>
    <t>Сельское хозяйство и рыболовство</t>
  </si>
  <si>
    <t>Водные ресурсы</t>
  </si>
  <si>
    <t>Транспорт</t>
  </si>
  <si>
    <t>Дорожное хозяйство (дорожные фонды)</t>
  </si>
  <si>
    <t xml:space="preserve">Связь и информатика </t>
  </si>
  <si>
    <t>Другие вопросы в области национальной экономики</t>
  </si>
  <si>
    <t>Жилищно-коммунальное хозяйство</t>
  </si>
  <si>
    <t>Жилищное хозяйство</t>
  </si>
  <si>
    <t>Коммунальное хозяйство</t>
  </si>
  <si>
    <t>Благоустройство</t>
  </si>
  <si>
    <t>Другие вопросы в области жилищно-коммунального хозяйства</t>
  </si>
  <si>
    <t>Охрана окружающей  среды</t>
  </si>
  <si>
    <t xml:space="preserve"> Охрана объектов растительного и животного мира и среды их обитания</t>
  </si>
  <si>
    <t>Образование</t>
  </si>
  <si>
    <t>Дошкольное образование</t>
  </si>
  <si>
    <t>Общее образование</t>
  </si>
  <si>
    <t>Молодежная политика и оздоровление детей</t>
  </si>
  <si>
    <t>Другие вопросы в области образования</t>
  </si>
  <si>
    <t xml:space="preserve">Культура </t>
  </si>
  <si>
    <t xml:space="preserve"> Другие вопросы в области здравоохранения</t>
  </si>
  <si>
    <t>Социальная  политика</t>
  </si>
  <si>
    <t>Пенсионное обеспечение</t>
  </si>
  <si>
    <t xml:space="preserve">Социальное обслуживание населения </t>
  </si>
  <si>
    <t>Другие  вопросы в области социальной политики</t>
  </si>
  <si>
    <t xml:space="preserve"> Физическая культура и спорт</t>
  </si>
  <si>
    <t>Физическая культура</t>
  </si>
  <si>
    <t xml:space="preserve"> Периодическая печать и издательства </t>
  </si>
  <si>
    <t xml:space="preserve"> Обслуживание государственного  и муниципального долга</t>
  </si>
  <si>
    <t xml:space="preserve"> Обслуживание государственного внутреннего и муниципального долга</t>
  </si>
  <si>
    <t>Расходы бюджета - ИТОГО</t>
  </si>
  <si>
    <t>Функционирование законодательных (представительных) органов государственной власти и местного самоуправления</t>
  </si>
  <si>
    <t>Защита населения и территории от последствий чрезвычайных ситуаций природного и техногенного характера, гражданская оборона</t>
  </si>
  <si>
    <t>Социальное обеспечение населения</t>
  </si>
  <si>
    <t xml:space="preserve">Телевидение и радиовещание </t>
  </si>
  <si>
    <t xml:space="preserve">Средства массовой информации </t>
  </si>
  <si>
    <t>Другие вопросы в области культуры, кинематографии</t>
  </si>
  <si>
    <t>Национальная  безопасность и правоохранительная  деятельность</t>
  </si>
  <si>
    <t>141  1  16  25050  01  6000  140</t>
  </si>
  <si>
    <t>Объем средств по решению о бюджете на 2015 год, тыс. руб.</t>
  </si>
  <si>
    <t>% исполнения к  годовым  назначениям</t>
  </si>
  <si>
    <t>Другие вопросы в области национальной безопасности и правоохранительной деятельности</t>
  </si>
  <si>
    <t>Сбор, удаление отходов и очистка сточных вод</t>
  </si>
  <si>
    <t>Другие вопросы в области охраны окружающей среды</t>
  </si>
  <si>
    <t>Сумма бюджетных назначений на 2015 год (в тыс.руб.)</t>
  </si>
  <si>
    <t>182  1  06  06032  04  0000  110</t>
  </si>
  <si>
    <t>Земельный налог с организаций, обладающих земельным участком, расположенным в границах городских округов</t>
  </si>
  <si>
    <t>182  1  06  06042  04  0000  110</t>
  </si>
  <si>
    <t>Земельный налог с физических лиц, обладающих земельным участком, расположенным в границах городских округов</t>
  </si>
  <si>
    <r>
      <t xml:space="preserve">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 </t>
    </r>
    <r>
      <rPr>
        <sz val="10"/>
        <color indexed="12"/>
        <rFont val="Times New Roman"/>
        <family val="1"/>
      </rPr>
      <t>(доходы, получаемые в виде арендной платы за указанные земельные участки)</t>
    </r>
  </si>
  <si>
    <r>
      <t xml:space="preserve">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 </t>
    </r>
    <r>
      <rPr>
        <sz val="10"/>
        <color indexed="12"/>
        <rFont val="Times New Roman"/>
        <family val="1"/>
      </rPr>
      <t>(средства от продажи права на заключение договоров аренды указанных земельных участков)</t>
    </r>
  </si>
  <si>
    <t>902  1  11  05024  04  0001  120</t>
  </si>
  <si>
    <r>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r>
    <r>
      <rPr>
        <sz val="10"/>
        <color indexed="12"/>
        <rFont val="Times New Roman"/>
        <family val="1"/>
      </rPr>
      <t xml:space="preserve"> (доходы, получаемые в виде арендной платы за указанные земельные участки)</t>
    </r>
  </si>
  <si>
    <r>
      <t xml:space="preserve">Доходы от сдачи в аренду имущества, составляющего казну городских округов (за исключением земельных участков) </t>
    </r>
    <r>
      <rPr>
        <sz val="10"/>
        <color indexed="12"/>
        <rFont val="Times New Roman"/>
        <family val="1"/>
      </rPr>
      <t>(доходы от сдачи в аренду объектов нежилого фонда городских округов, находящихся в казне городских округов и не являющихся памятниками истории, культуры и градостроительства )</t>
    </r>
  </si>
  <si>
    <r>
      <t xml:space="preserve">Доходы от сдачи в аренду имущества, составляющего казну городских округов (за исключением земельных участков) </t>
    </r>
    <r>
      <rPr>
        <sz val="10"/>
        <color indexed="12"/>
        <rFont val="Times New Roman"/>
        <family val="1"/>
      </rPr>
      <t>(плата за пользование жилыми помещениями (плата за наём) муниципального жилищного фонда, находящегося в казне городских округов)</t>
    </r>
  </si>
  <si>
    <r>
      <t xml:space="preserve">Доходы от сдачи в аренду имущества, составляющего казну городских округов (за исключением земельных участков) </t>
    </r>
    <r>
      <rPr>
        <sz val="10"/>
        <color indexed="12"/>
        <rFont val="Times New Roman"/>
        <family val="1"/>
      </rPr>
      <t>(доходы от сдачи в аренду движимого имущества, находящегося в казне городских округов )</t>
    </r>
  </si>
  <si>
    <r>
      <t xml:space="preserve">Прочие доходы от оказания платных услуг (работ) получателями средств бюджетов городских округов </t>
    </r>
    <r>
      <rPr>
        <sz val="10"/>
        <color indexed="12"/>
        <rFont val="Times New Roman"/>
        <family val="1"/>
      </rPr>
      <t xml:space="preserve">(прочие доходы от оказания платных услуг (работ) </t>
    </r>
  </si>
  <si>
    <r>
      <t xml:space="preserve">Прочие доходы от компенсации затрат бюджетов городских округов </t>
    </r>
    <r>
      <rPr>
        <sz val="10"/>
        <color indexed="12"/>
        <rFont val="Times New Roman"/>
        <family val="1"/>
      </rPr>
      <t>(возврат дебиторской задолженности прошлых лет)</t>
    </r>
  </si>
  <si>
    <t>902  1  14  02043  04  0000  410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</si>
  <si>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</si>
  <si>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r>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r>
    <r>
      <rPr>
        <sz val="10"/>
        <color indexed="12"/>
        <rFont val="Times New Roman"/>
        <family val="1"/>
      </rPr>
      <t xml:space="preserve"> (доходы от реализации объектов нежилого фонда)</t>
    </r>
  </si>
  <si>
    <r>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r>
    <r>
      <rPr>
        <sz val="10"/>
        <color indexed="12"/>
        <rFont val="Times New Roman"/>
        <family val="1"/>
      </rPr>
      <t xml:space="preserve"> (прочие доходы от реализации иного имущества,)</t>
    </r>
  </si>
  <si>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</si>
  <si>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000  1  16  21040  04  6000  140</t>
  </si>
  <si>
    <t>000  1  16  25000  00  0000  140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</si>
  <si>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</si>
  <si>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Денежные взыскания (штрафы) за нарушение законодательства в области охраны окружающей среды</t>
  </si>
  <si>
    <t>Возврат остатков субсидий, субвенций и иных межбюджетных трансфертов, имеющих целевое назначение прошлых лет, из бюджетов городских округов</t>
  </si>
  <si>
    <t>000  1  05  00000  00  0000  000</t>
  </si>
  <si>
    <t>НАЛОГИ НА СОВОКУПНЫЙ ДОХОД</t>
  </si>
  <si>
    <t>901  1  13  02994  04  0001  130</t>
  </si>
  <si>
    <t>188  1  16  30030  01  6000  140</t>
  </si>
  <si>
    <t>Прочие денежные взыскания (штрафы) за правонарушения в области дорожного движения</t>
  </si>
  <si>
    <t>106  1  16  90040  04  6000  140</t>
  </si>
  <si>
    <t>901  2  02  02088  04  0002  151</t>
  </si>
  <si>
    <t>Субсидии бюджетам городских округов на обеспечение мероприятий по переселению граждан из аварийного жилищного фонда за счет средств, поступивших от государственной корпорации - Фонда содействия реформированию жилищно-коммунального хозяйства</t>
  </si>
  <si>
    <t>901  2  02  02089  04  0002  151</t>
  </si>
  <si>
    <t>Субсидии бюджетам городских округов на обеспечение мероприятий по переселению граждан из аварийного жилищного фонда за счет средств бюджетов</t>
  </si>
  <si>
    <t>901  2  02  02999  04  0000  151</t>
  </si>
  <si>
    <t>Субсидии на организацию и осуществление мероприятий по работе с молодежью в 2015 году, предоставление которых предусмотрено государственной программой Свердловской области «Развитие физической культуры, спорта и молодежной политики в Свердловской области до 2020 года"</t>
  </si>
  <si>
    <t xml:space="preserve">Субсидии на разработку документации по планировке территории, представление которых предусмотрено государственной программой Свердловской области «Реализация основных направлений государственной политики в строительном комплексе до 2020 года» </t>
  </si>
  <si>
    <t>Субсидии на подготовку молодых граждан к военной службе в 2015 году, предоставление которых предусмотрено государственной программой Свердловской области «Развитие физической культуры, спорта и молодежной политики в Свердловской области до 2020 года"</t>
  </si>
  <si>
    <t>Субсидии на капитальный ремонт, приведение в соответствии с требованиями пожарной безопасности и санитарного законодательства зданий и помещений, в которых размещаются муниципальные образовательные организации</t>
  </si>
  <si>
    <t>000  2  02  04000  00 0000  151</t>
  </si>
  <si>
    <t>ИНЫЕ МЕЖБЮДЖЕТНЫЕ ТРАНСФЕРТЫ</t>
  </si>
  <si>
    <t>000  2  02  04999  04  0000  151</t>
  </si>
  <si>
    <t>Прочие межбюджетные трансферты передаваемые бюджетам городских округов</t>
  </si>
  <si>
    <t>901  2  02  04999  04  0000  151</t>
  </si>
  <si>
    <t>Иные межбюджетные трансферты на организацию временного социально-бытового обустройства лиц, вынужденно покинувших территорию Украины и находящихся в пунктах временного размещения на территории Свердловской области</t>
  </si>
  <si>
    <t>ЗАДОЛЖЕННОСТЬ И ПЕРЕРАСЧЕТЫ ПО ОТМЕНЕННЫМ НАЛОГАМ, СБОРАМ И ИНЫМ ОБЯЗАТЕЛЬНЫМ ПЛАТЕЖАМ</t>
  </si>
  <si>
    <t>Доходы, поступающие в порядке возмещения расходов, понесенных в связи с эксплуатацией имущества городских округов</t>
  </si>
  <si>
    <t>Денежные взыскания (штрафы) за нарушение законодательства о налогах и сборах, предусмотренные статьями 116, 118 пунктом 2 статьи 119, статьей 119.1, пунктами 1 и 2 статьи 120, статьями 125, 126, 128, 129, 129.1, 132, 133, 134, 135, 135.1 Налогового кодекса Российской Федерации, а также штрафы, взыскание которых осуществляется на основании ранее действующей статьи 117 Налогового кодекса Российской Федерации</t>
  </si>
  <si>
    <t>00  1  16  08000  00  0000  140</t>
  </si>
  <si>
    <t>076  1  16  35020  04 6000  140</t>
  </si>
  <si>
    <t>000  1  16 4 3000  01  6000  140</t>
  </si>
  <si>
    <t>901  2  02  02009  04  0000  151</t>
  </si>
  <si>
    <t>Субсидии бюджетам городских округов на государственную поддержку малого и среднего предпринимательства, включая крестьянские (фермерские) хозяйства</t>
  </si>
  <si>
    <t>000  2  02  02077  04  0000  151</t>
  </si>
  <si>
    <t>Субсидии бюджетам городских округов на бюджетные инвестиции в объекты капитального строительства собственности муниципальных образований</t>
  </si>
  <si>
    <t>901  2  02  02077  04  0000  151</t>
  </si>
  <si>
    <t>Субсидии из областного бюджета на реконструкцию стадиона при МКОУ ДОД "ДЮСШ" п. Цементный</t>
  </si>
  <si>
    <t>Субсидии на организацию мероприятий по охране окружающей среды и природопользованию</t>
  </si>
  <si>
    <t>Субвенции на осуществление государственного полномочия Свердловской области по предоставлению гражданам, проживающим на территории Свердловской области, меры социальной поддержки по частичному освобождению от платы за коммунальные услуги</t>
  </si>
  <si>
    <t>901  2  02  04081  04  0000  151</t>
  </si>
  <si>
    <t>Межбюджетные трансферты, передаваемые бюджетам гоордских округов на финансовое обеспечение мероприятий повременному  социально-бытовому  обустройству лиц, вынужденно покинувших территорию Украины и находящихся в пунктах временного размещения</t>
  </si>
  <si>
    <t>000  2  07  04000  04  0000  180</t>
  </si>
  <si>
    <t>Прочие безвозмездные поступления в бюджеты городских округов</t>
  </si>
  <si>
    <t>906  2  07  04050  04  0000  180</t>
  </si>
  <si>
    <t>901  2  18  04010  04  0000  180</t>
  </si>
  <si>
    <t xml:space="preserve"> </t>
  </si>
  <si>
    <t>Отклонения от плана +/-</t>
  </si>
  <si>
    <t>100  1  03  02230  01  0000  110</t>
  </si>
  <si>
    <t>100  1  03  02240  01  0000  110</t>
  </si>
  <si>
    <t>100  1  03  02250  01  0000  110</t>
  </si>
  <si>
    <t>100  1  03  02260  01  0000  110</t>
  </si>
  <si>
    <t>000  1  16  25020  01  0000  140</t>
  </si>
  <si>
    <t>Денежные взыскания (штрафы) за нарушение законодательства Российской Федерации об особо охраняемых природных территориях</t>
  </si>
  <si>
    <t>017  1  16  25020  01  0000  140</t>
  </si>
  <si>
    <t>000  1  16  25050  01  0000  140</t>
  </si>
  <si>
    <t>017  1  16  25050  01  0000  140</t>
  </si>
  <si>
    <t>106  1  16  25050  01  6000  140</t>
  </si>
  <si>
    <t>000  1  16  25060  01  6000  140</t>
  </si>
  <si>
    <t>Денежные взыскания (штрафы) и иные суммы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</si>
  <si>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017  1  16  90040  04  0000  140</t>
  </si>
  <si>
    <t>029  1  16  90040  04  0000  140</t>
  </si>
  <si>
    <t>906  2  02  04999  04  0000  151</t>
  </si>
  <si>
    <t>Межбюджетные трансферты, из резервного фонда Правительства Свердловской области на приобретение информационных стендов для общеобразовательной школы поселка Цементный</t>
  </si>
  <si>
    <t>901  2  07  04050  04  0000  180</t>
  </si>
  <si>
    <t>Исполнено    на 01.05.2015г, в тыс. руб.</t>
  </si>
  <si>
    <t xml:space="preserve"> по состоянию на 01.06.2015 года</t>
  </si>
  <si>
    <r>
      <t xml:space="preserve">    </t>
    </r>
    <r>
      <rPr>
        <vertAlign val="superscript"/>
        <sz val="10"/>
        <color indexed="8"/>
        <rFont val="Times New Roman"/>
        <family val="1"/>
      </rPr>
      <t>1*</t>
    </r>
    <r>
      <rPr>
        <sz val="10"/>
        <color indexed="8"/>
        <rFont val="Times New Roman"/>
        <family val="1"/>
      </rPr>
      <t xml:space="preserve"> Примечание:  Общая сумма расходов, осуществленных за счет резервного администрации Невьянского городского округа, составила  7710,4 тыс. рублей. Расходы, осуществленные за счет резервного фонда администрации Невьянского городского округа, отражены по соответствующим разделам бюджетной классификации. Процент исполнения расходов, осуществленных за счет резервного администрации Невьянского городского округа, рассчитан с учетом средств резервного фонда, отраженных по другим разделам бюджетной классификации.</t>
    </r>
  </si>
  <si>
    <t>Мунципальный долг по состоянию на 01.06.2015 года составил  15 357,6 тыс. руб.</t>
  </si>
  <si>
    <t>Исполнение бюджета Невьянского городского округа по состоянию на 01.06.2015 г.</t>
  </si>
  <si>
    <t>919  1  16  32000  04  0000  140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</si>
  <si>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городских округов)</t>
  </si>
  <si>
    <t>919  1  17  01040  04  0000  180</t>
  </si>
  <si>
    <t>Cубсидии на улучшение жилищных условий граждан, предоставление которых предусмотрено государственной программой Свердловской области «Развитие жилищно - коммунального хозяйства и повышение энергетической эффективности в Свердловской области до 2020 года" (на переселение граждан из жилых помещений, признанных непригодными для проживания)</t>
  </si>
  <si>
    <t>906  2  02  02215  00  0000  151</t>
  </si>
  <si>
    <t>Субсидии бюджетам городских округов на создание в общеобразовательных организациях, расположенных в сельской местности, условий для занятий физической культурой и спортом</t>
  </si>
  <si>
    <t xml:space="preserve">Cубсидии, предоставление которых предусмотрено государственной программой Свердловской области «Развитие транспорта, дорожного хозяйства, связи и информационных технологий Свердловской области до 2020 года" </t>
  </si>
  <si>
    <t>Межбюджетные трансферты, из резервного фонда Правительства Свердловской области на приобретение cмотровых витрин для общеобразовательной школы поселка Цементный</t>
  </si>
  <si>
    <t>908  2  02  04999  04  0000  151</t>
  </si>
  <si>
    <t>Прочие межбюджетные трансферты на обеспечение меры социальной поддержки по бесплатному получению художественного образования в муниципальных учреждениях дополнительного образования, в том числе в домах детского творчества, школах искусств, детям-сиротам, детям, оставшимся без попечения родителей, и иным категориям несовершеннолетних граждан, нуждающихся в социальной поддержке</t>
  </si>
  <si>
    <t>Сумма фактического поступления на 01.06.2015 г. (в тыс.руб.)</t>
  </si>
</sst>
</file>

<file path=xl/styles.xml><?xml version="1.0" encoding="utf-8"?>
<styleSheet xmlns="http://schemas.openxmlformats.org/spreadsheetml/2006/main">
  <numFmts count="3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0"/>
    <numFmt numFmtId="181" formatCode="0.000"/>
    <numFmt numFmtId="182" formatCode="#,##0.000"/>
    <numFmt numFmtId="183" formatCode="0.0"/>
    <numFmt numFmtId="184" formatCode="#,##0.0"/>
    <numFmt numFmtId="185" formatCode="0.0%"/>
    <numFmt numFmtId="186" formatCode="0000"/>
    <numFmt numFmtId="187" formatCode="0.00000"/>
    <numFmt numFmtId="188" formatCode="0.0000"/>
  </numFmts>
  <fonts count="64">
    <font>
      <sz val="10"/>
      <name val="Arial"/>
      <family val="0"/>
    </font>
    <font>
      <sz val="10"/>
      <name val="Times New Roman"/>
      <family val="1"/>
    </font>
    <font>
      <sz val="14"/>
      <name val="Arial Cyr"/>
      <family val="0"/>
    </font>
    <font>
      <sz val="10"/>
      <name val="Arial Cyr"/>
      <family val="0"/>
    </font>
    <font>
      <b/>
      <sz val="10"/>
      <name val="Arial Cyr"/>
      <family val="0"/>
    </font>
    <font>
      <sz val="10"/>
      <color indexed="8"/>
      <name val="Times New Roman"/>
      <family val="1"/>
    </font>
    <font>
      <b/>
      <i/>
      <sz val="12"/>
      <name val="Times New Roman"/>
      <family val="1"/>
    </font>
    <font>
      <i/>
      <sz val="12"/>
      <name val="Times New Roman"/>
      <family val="1"/>
    </font>
    <font>
      <b/>
      <sz val="12"/>
      <name val="Times New Roman"/>
      <family val="1"/>
    </font>
    <font>
      <sz val="12"/>
      <name val="Times New Roman"/>
      <family val="1"/>
    </font>
    <font>
      <sz val="12"/>
      <name val="Calibri"/>
      <family val="2"/>
    </font>
    <font>
      <sz val="11"/>
      <name val="Times New Roman"/>
      <family val="1"/>
    </font>
    <font>
      <vertAlign val="superscript"/>
      <sz val="10"/>
      <color indexed="8"/>
      <name val="Times New Roman"/>
      <family val="1"/>
    </font>
    <font>
      <sz val="9"/>
      <name val="Arial Cyr"/>
      <family val="0"/>
    </font>
    <font>
      <b/>
      <sz val="10"/>
      <name val="Times New Roman"/>
      <family val="1"/>
    </font>
    <font>
      <b/>
      <i/>
      <sz val="10"/>
      <name val="Times New Roman"/>
      <family val="1"/>
    </font>
    <font>
      <b/>
      <sz val="11"/>
      <name val="Times New Roman"/>
      <family val="1"/>
    </font>
    <font>
      <b/>
      <i/>
      <sz val="14"/>
      <name val="Times New Roman"/>
      <family val="1"/>
    </font>
    <font>
      <sz val="9"/>
      <name val="Arial"/>
      <family val="2"/>
    </font>
    <font>
      <sz val="10"/>
      <color indexed="12"/>
      <name val="Times New Roman"/>
      <family val="1"/>
    </font>
    <font>
      <i/>
      <sz val="10"/>
      <name val="Times New Roman"/>
      <family val="1"/>
    </font>
    <font>
      <sz val="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theme="1"/>
      <name val="Times New Roman"/>
      <family val="1"/>
    </font>
    <font>
      <sz val="10"/>
      <color theme="1"/>
      <name val="Times New Roman"/>
      <family val="1"/>
    </font>
    <font>
      <b/>
      <sz val="10"/>
      <color rgb="FF00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top style="thin"/>
      <bottom style="thin"/>
    </border>
    <border>
      <left/>
      <right/>
      <top/>
      <bottom style="thin"/>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7" borderId="2" applyNumberFormat="0" applyAlignment="0" applyProtection="0"/>
    <xf numFmtId="0" fontId="46" fillId="27" borderId="1" applyNumberFormat="0" applyAlignment="0" applyProtection="0"/>
    <xf numFmtId="0" fontId="47"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28" borderId="7" applyNumberFormat="0" applyAlignment="0" applyProtection="0"/>
    <xf numFmtId="0" fontId="53" fillId="0" borderId="0" applyNumberFormat="0" applyFill="0" applyBorder="0" applyAlignment="0" applyProtection="0"/>
    <xf numFmtId="0" fontId="54" fillId="29"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55" fillId="0" borderId="0" applyNumberFormat="0" applyFill="0" applyBorder="0" applyAlignment="0" applyProtection="0"/>
    <xf numFmtId="0" fontId="56" fillId="30" borderId="0" applyNumberFormat="0" applyBorder="0" applyAlignment="0" applyProtection="0"/>
    <xf numFmtId="0" fontId="5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0" fillId="32" borderId="0" applyNumberFormat="0" applyBorder="0" applyAlignment="0" applyProtection="0"/>
  </cellStyleXfs>
  <cellXfs count="153">
    <xf numFmtId="0" fontId="0" fillId="0" borderId="0" xfId="0" applyAlignment="1">
      <alignment/>
    </xf>
    <xf numFmtId="0" fontId="1" fillId="0" borderId="0" xfId="0" applyFont="1" applyAlignment="1">
      <alignment/>
    </xf>
    <xf numFmtId="0" fontId="9" fillId="0" borderId="10" xfId="0" applyFont="1" applyBorder="1" applyAlignment="1">
      <alignment/>
    </xf>
    <xf numFmtId="183" fontId="9" fillId="0" borderId="10" xfId="0" applyNumberFormat="1" applyFont="1" applyBorder="1" applyAlignment="1">
      <alignment/>
    </xf>
    <xf numFmtId="0" fontId="4" fillId="0" borderId="0" xfId="0" applyFont="1" applyAlignment="1">
      <alignment/>
    </xf>
    <xf numFmtId="0" fontId="0" fillId="0" borderId="0" xfId="0" applyAlignment="1">
      <alignment wrapText="1"/>
    </xf>
    <xf numFmtId="0" fontId="13" fillId="0" borderId="0" xfId="0" applyFont="1" applyAlignment="1">
      <alignment/>
    </xf>
    <xf numFmtId="0" fontId="8" fillId="0" borderId="10" xfId="0" applyFont="1" applyBorder="1" applyAlignment="1">
      <alignment horizontal="center" vertical="center" wrapText="1"/>
    </xf>
    <xf numFmtId="0" fontId="8" fillId="0" borderId="10" xfId="0" applyFont="1" applyFill="1" applyBorder="1" applyAlignment="1">
      <alignment horizontal="center" vertical="center" wrapText="1"/>
    </xf>
    <xf numFmtId="186" fontId="8" fillId="0" borderId="10" xfId="0" applyNumberFormat="1" applyFont="1" applyBorder="1" applyAlignment="1">
      <alignment horizontal="center" vertical="center"/>
    </xf>
    <xf numFmtId="0" fontId="8" fillId="0" borderId="10" xfId="0" applyFont="1" applyBorder="1" applyAlignment="1">
      <alignment vertical="justify"/>
    </xf>
    <xf numFmtId="183" fontId="8" fillId="0" borderId="10" xfId="0" applyNumberFormat="1" applyFont="1" applyFill="1" applyBorder="1" applyAlignment="1">
      <alignment/>
    </xf>
    <xf numFmtId="0" fontId="8" fillId="0" borderId="10" xfId="0" applyFont="1" applyBorder="1" applyAlignment="1">
      <alignment/>
    </xf>
    <xf numFmtId="183" fontId="8" fillId="0" borderId="10" xfId="0" applyNumberFormat="1" applyFont="1" applyBorder="1" applyAlignment="1">
      <alignment/>
    </xf>
    <xf numFmtId="186" fontId="9" fillId="0" borderId="10" xfId="0" applyNumberFormat="1" applyFont="1" applyBorder="1" applyAlignment="1">
      <alignment horizontal="center" wrapText="1"/>
    </xf>
    <xf numFmtId="0" fontId="9" fillId="0" borderId="10" xfId="0" applyFont="1" applyBorder="1" applyAlignment="1">
      <alignment vertical="justify" wrapText="1"/>
    </xf>
    <xf numFmtId="0" fontId="9" fillId="0" borderId="10" xfId="0" applyFont="1" applyBorder="1" applyAlignment="1">
      <alignment wrapText="1"/>
    </xf>
    <xf numFmtId="186" fontId="9" fillId="0" borderId="10" xfId="0" applyNumberFormat="1" applyFont="1" applyBorder="1" applyAlignment="1">
      <alignment horizontal="center"/>
    </xf>
    <xf numFmtId="183" fontId="9" fillId="0" borderId="10" xfId="0" applyNumberFormat="1" applyFont="1" applyFill="1" applyBorder="1" applyAlignment="1">
      <alignment/>
    </xf>
    <xf numFmtId="186" fontId="8" fillId="0" borderId="10" xfId="0" applyNumberFormat="1" applyFont="1" applyBorder="1" applyAlignment="1">
      <alignment horizontal="center" vertical="top"/>
    </xf>
    <xf numFmtId="0" fontId="8" fillId="0" borderId="10" xfId="0" applyFont="1" applyBorder="1" applyAlignment="1">
      <alignment vertical="justify" wrapText="1"/>
    </xf>
    <xf numFmtId="0" fontId="8" fillId="0" borderId="10" xfId="0" applyFont="1" applyBorder="1" applyAlignment="1">
      <alignment vertical="top"/>
    </xf>
    <xf numFmtId="0" fontId="9" fillId="0" borderId="10" xfId="0" applyFont="1" applyFill="1" applyBorder="1" applyAlignment="1">
      <alignment/>
    </xf>
    <xf numFmtId="186" fontId="8" fillId="0" borderId="10" xfId="0" applyNumberFormat="1" applyFont="1" applyBorder="1" applyAlignment="1">
      <alignment horizontal="center"/>
    </xf>
    <xf numFmtId="0" fontId="8" fillId="0" borderId="10" xfId="0" applyFont="1" applyFill="1" applyBorder="1" applyAlignment="1">
      <alignment/>
    </xf>
    <xf numFmtId="0" fontId="9" fillId="0" borderId="10" xfId="0" applyFont="1" applyBorder="1" applyAlignment="1">
      <alignment vertical="justify"/>
    </xf>
    <xf numFmtId="0" fontId="9" fillId="0" borderId="10" xfId="0" applyFont="1" applyFill="1" applyBorder="1" applyAlignment="1">
      <alignment vertical="justify" wrapText="1"/>
    </xf>
    <xf numFmtId="186" fontId="9" fillId="0" borderId="10" xfId="0" applyNumberFormat="1" applyFont="1" applyBorder="1" applyAlignment="1">
      <alignment horizontal="center" vertical="center"/>
    </xf>
    <xf numFmtId="186" fontId="9" fillId="0" borderId="10" xfId="0" applyNumberFormat="1" applyFont="1" applyFill="1" applyBorder="1" applyAlignment="1">
      <alignment horizontal="center"/>
    </xf>
    <xf numFmtId="186" fontId="8" fillId="0" borderId="10" xfId="0" applyNumberFormat="1" applyFont="1" applyFill="1" applyBorder="1" applyAlignment="1">
      <alignment horizontal="center"/>
    </xf>
    <xf numFmtId="0" fontId="8" fillId="0" borderId="10" xfId="0" applyFont="1" applyBorder="1" applyAlignment="1">
      <alignment horizontal="center"/>
    </xf>
    <xf numFmtId="0" fontId="9" fillId="0" borderId="10" xfId="0" applyFont="1" applyBorder="1" applyAlignment="1">
      <alignment horizontal="center"/>
    </xf>
    <xf numFmtId="0" fontId="14" fillId="0" borderId="10" xfId="53" applyFont="1" applyBorder="1" applyAlignment="1">
      <alignment horizontal="center" vertical="top"/>
      <protection/>
    </xf>
    <xf numFmtId="0" fontId="14" fillId="0" borderId="10" xfId="53" applyFont="1" applyBorder="1" applyAlignment="1">
      <alignment horizontal="center" vertical="top" wrapText="1"/>
      <protection/>
    </xf>
    <xf numFmtId="0" fontId="14" fillId="0" borderId="10" xfId="53" applyNumberFormat="1" applyFont="1" applyBorder="1" applyAlignment="1">
      <alignment horizontal="center"/>
      <protection/>
    </xf>
    <xf numFmtId="0" fontId="14" fillId="0" borderId="10" xfId="53" applyFont="1" applyBorder="1" applyAlignment="1">
      <alignment horizontal="center"/>
      <protection/>
    </xf>
    <xf numFmtId="0" fontId="14" fillId="0" borderId="10" xfId="54" applyFont="1" applyBorder="1" applyAlignment="1">
      <alignment horizontal="justify" vertical="top"/>
      <protection/>
    </xf>
    <xf numFmtId="0" fontId="14" fillId="0" borderId="10" xfId="54" applyFont="1" applyBorder="1" applyAlignment="1">
      <alignment vertical="top" wrapText="1"/>
      <protection/>
    </xf>
    <xf numFmtId="2" fontId="14" fillId="0" borderId="10" xfId="54" applyNumberFormat="1" applyFont="1" applyBorder="1" applyAlignment="1">
      <alignment horizontal="center"/>
      <protection/>
    </xf>
    <xf numFmtId="0" fontId="1" fillId="0" borderId="10" xfId="54" applyFont="1" applyBorder="1" applyAlignment="1">
      <alignment horizontal="justify" vertical="top"/>
      <protection/>
    </xf>
    <xf numFmtId="0" fontId="1" fillId="0" borderId="10" xfId="54" applyFont="1" applyBorder="1" applyAlignment="1">
      <alignment horizontal="justify" vertical="top" wrapText="1"/>
      <protection/>
    </xf>
    <xf numFmtId="2" fontId="1" fillId="0" borderId="10" xfId="54" applyNumberFormat="1" applyFont="1" applyBorder="1" applyAlignment="1">
      <alignment horizontal="center"/>
      <protection/>
    </xf>
    <xf numFmtId="0" fontId="14" fillId="0" borderId="10" xfId="54" applyFont="1" applyBorder="1" applyAlignment="1">
      <alignment horizontal="justify" vertical="top" wrapText="1"/>
      <protection/>
    </xf>
    <xf numFmtId="0" fontId="1" fillId="0" borderId="10" xfId="53" applyFont="1" applyBorder="1" applyAlignment="1">
      <alignment horizontal="justify" vertical="top"/>
      <protection/>
    </xf>
    <xf numFmtId="2" fontId="14" fillId="0" borderId="10" xfId="54" applyNumberFormat="1" applyFont="1" applyBorder="1" applyAlignment="1">
      <alignment horizontal="center" wrapText="1"/>
      <protection/>
    </xf>
    <xf numFmtId="4" fontId="1" fillId="0" borderId="10" xfId="54" applyNumberFormat="1" applyFont="1" applyBorder="1" applyAlignment="1">
      <alignment horizontal="center"/>
      <protection/>
    </xf>
    <xf numFmtId="0" fontId="14" fillId="0" borderId="10" xfId="54" applyNumberFormat="1" applyFont="1" applyBorder="1" applyAlignment="1">
      <alignment horizontal="justify" vertical="top" wrapText="1"/>
      <protection/>
    </xf>
    <xf numFmtId="0" fontId="14" fillId="0" borderId="10" xfId="54" applyFont="1" applyBorder="1" applyAlignment="1">
      <alignment vertical="top"/>
      <protection/>
    </xf>
    <xf numFmtId="2" fontId="14" fillId="0" borderId="10" xfId="54" applyNumberFormat="1" applyFont="1" applyBorder="1" applyAlignment="1">
      <alignment horizontal="center" vertical="top" wrapText="1"/>
      <protection/>
    </xf>
    <xf numFmtId="0" fontId="1" fillId="0" borderId="10" xfId="54" applyFont="1" applyBorder="1" applyAlignment="1">
      <alignment vertical="top"/>
      <protection/>
    </xf>
    <xf numFmtId="2" fontId="1" fillId="0" borderId="10" xfId="54" applyNumberFormat="1" applyFont="1" applyBorder="1" applyAlignment="1">
      <alignment horizontal="center" wrapText="1"/>
      <protection/>
    </xf>
    <xf numFmtId="0" fontId="15" fillId="0" borderId="10" xfId="54" applyFont="1" applyBorder="1" applyAlignment="1">
      <alignment horizontal="justify" vertical="top"/>
      <protection/>
    </xf>
    <xf numFmtId="0" fontId="16" fillId="0" borderId="10" xfId="0" applyFont="1" applyBorder="1" applyAlignment="1">
      <alignment horizontal="center" vertical="center" wrapText="1"/>
    </xf>
    <xf numFmtId="2" fontId="14" fillId="0" borderId="11" xfId="54" applyNumberFormat="1" applyFont="1" applyBorder="1" applyAlignment="1">
      <alignment horizontal="center" wrapText="1"/>
      <protection/>
    </xf>
    <xf numFmtId="0" fontId="9" fillId="0" borderId="10" xfId="0" applyFont="1" applyFill="1" applyBorder="1" applyAlignment="1">
      <alignment wrapText="1"/>
    </xf>
    <xf numFmtId="0" fontId="8" fillId="0" borderId="0" xfId="0" applyFont="1" applyBorder="1" applyAlignment="1">
      <alignment horizontal="center" vertical="center" wrapText="1"/>
    </xf>
    <xf numFmtId="0" fontId="8" fillId="0" borderId="0" xfId="0" applyFont="1" applyFill="1" applyBorder="1" applyAlignment="1">
      <alignment horizontal="center" vertical="center" wrapText="1"/>
    </xf>
    <xf numFmtId="0" fontId="0" fillId="0" borderId="0" xfId="0" applyBorder="1" applyAlignment="1">
      <alignment/>
    </xf>
    <xf numFmtId="186" fontId="8" fillId="0" borderId="0" xfId="0" applyNumberFormat="1" applyFont="1" applyBorder="1" applyAlignment="1">
      <alignment horizontal="center" vertical="center"/>
    </xf>
    <xf numFmtId="0" fontId="8" fillId="0" borderId="0" xfId="0" applyFont="1" applyBorder="1" applyAlignment="1">
      <alignment vertical="justify"/>
    </xf>
    <xf numFmtId="183" fontId="8" fillId="0" borderId="0" xfId="0" applyNumberFormat="1" applyFont="1" applyFill="1" applyBorder="1" applyAlignment="1">
      <alignment/>
    </xf>
    <xf numFmtId="0" fontId="8" fillId="0" borderId="0" xfId="0" applyFont="1" applyBorder="1" applyAlignment="1">
      <alignment/>
    </xf>
    <xf numFmtId="183" fontId="8" fillId="0" borderId="0" xfId="0" applyNumberFormat="1" applyFont="1" applyBorder="1" applyAlignment="1">
      <alignment/>
    </xf>
    <xf numFmtId="186" fontId="9" fillId="0" borderId="0" xfId="0" applyNumberFormat="1" applyFont="1" applyBorder="1" applyAlignment="1">
      <alignment horizontal="center" wrapText="1"/>
    </xf>
    <xf numFmtId="0" fontId="9" fillId="0" borderId="0" xfId="0" applyFont="1" applyBorder="1" applyAlignment="1">
      <alignment vertical="justify" wrapText="1"/>
    </xf>
    <xf numFmtId="0" fontId="9" fillId="0" borderId="0" xfId="0" applyFont="1" applyFill="1" applyBorder="1" applyAlignment="1">
      <alignment wrapText="1"/>
    </xf>
    <xf numFmtId="0" fontId="9" fillId="0" borderId="0" xfId="0" applyFont="1" applyBorder="1" applyAlignment="1">
      <alignment wrapText="1"/>
    </xf>
    <xf numFmtId="183" fontId="9" fillId="0" borderId="0" xfId="0" applyNumberFormat="1" applyFont="1" applyBorder="1" applyAlignment="1">
      <alignment/>
    </xf>
    <xf numFmtId="186" fontId="9" fillId="0" borderId="0" xfId="0" applyNumberFormat="1" applyFont="1" applyBorder="1" applyAlignment="1">
      <alignment horizontal="center"/>
    </xf>
    <xf numFmtId="183" fontId="9" fillId="0" borderId="0" xfId="0" applyNumberFormat="1" applyFont="1" applyFill="1" applyBorder="1" applyAlignment="1">
      <alignment/>
    </xf>
    <xf numFmtId="0" fontId="9" fillId="0" borderId="0" xfId="0" applyFont="1" applyBorder="1" applyAlignment="1">
      <alignment/>
    </xf>
    <xf numFmtId="0" fontId="8" fillId="0" borderId="10" xfId="0" applyFont="1" applyFill="1" applyBorder="1" applyAlignment="1">
      <alignment vertical="top"/>
    </xf>
    <xf numFmtId="186" fontId="8" fillId="0" borderId="0" xfId="0" applyNumberFormat="1" applyFont="1" applyBorder="1" applyAlignment="1">
      <alignment horizontal="center" vertical="top"/>
    </xf>
    <xf numFmtId="0" fontId="8" fillId="0" borderId="0" xfId="0" applyFont="1" applyBorder="1" applyAlignment="1">
      <alignment vertical="justify" wrapText="1"/>
    </xf>
    <xf numFmtId="0" fontId="8" fillId="0" borderId="0" xfId="0" applyFont="1" applyFill="1" applyBorder="1" applyAlignment="1">
      <alignment vertical="top"/>
    </xf>
    <xf numFmtId="0" fontId="8" fillId="0" borderId="0" xfId="0" applyFont="1" applyBorder="1" applyAlignment="1">
      <alignment vertical="top"/>
    </xf>
    <xf numFmtId="0" fontId="9" fillId="0" borderId="0" xfId="0" applyFont="1" applyFill="1" applyBorder="1" applyAlignment="1">
      <alignment/>
    </xf>
    <xf numFmtId="186" fontId="8" fillId="0" borderId="0" xfId="0" applyNumberFormat="1" applyFont="1" applyBorder="1" applyAlignment="1">
      <alignment horizontal="center"/>
    </xf>
    <xf numFmtId="0" fontId="8" fillId="0" borderId="0" xfId="0" applyFont="1" applyFill="1" applyBorder="1" applyAlignment="1">
      <alignment/>
    </xf>
    <xf numFmtId="0" fontId="9" fillId="0" borderId="0" xfId="0" applyFont="1" applyBorder="1" applyAlignment="1">
      <alignment vertical="justify"/>
    </xf>
    <xf numFmtId="0" fontId="18" fillId="0" borderId="0" xfId="0" applyFont="1" applyAlignment="1">
      <alignment/>
    </xf>
    <xf numFmtId="0" fontId="9" fillId="0" borderId="0" xfId="0" applyFont="1" applyFill="1" applyBorder="1" applyAlignment="1">
      <alignment vertical="justify" wrapText="1"/>
    </xf>
    <xf numFmtId="0" fontId="18" fillId="0" borderId="0" xfId="0" applyFont="1" applyBorder="1" applyAlignment="1">
      <alignment/>
    </xf>
    <xf numFmtId="186" fontId="9" fillId="0" borderId="0" xfId="0" applyNumberFormat="1" applyFont="1" applyBorder="1" applyAlignment="1">
      <alignment horizontal="center" vertical="center"/>
    </xf>
    <xf numFmtId="186" fontId="9" fillId="0" borderId="0" xfId="0" applyNumberFormat="1" applyFont="1" applyFill="1" applyBorder="1" applyAlignment="1">
      <alignment horizontal="center"/>
    </xf>
    <xf numFmtId="186" fontId="8" fillId="0" borderId="0" xfId="0" applyNumberFormat="1" applyFont="1" applyFill="1" applyBorder="1" applyAlignment="1">
      <alignment horizontal="center"/>
    </xf>
    <xf numFmtId="0" fontId="8" fillId="0" borderId="0" xfId="0" applyFont="1" applyBorder="1" applyAlignment="1">
      <alignment horizontal="center"/>
    </xf>
    <xf numFmtId="0" fontId="13" fillId="0" borderId="0" xfId="0" applyFont="1" applyBorder="1" applyAlignment="1">
      <alignment/>
    </xf>
    <xf numFmtId="0" fontId="9" fillId="0" borderId="0" xfId="0" applyFont="1" applyBorder="1" applyAlignment="1">
      <alignment horizontal="center"/>
    </xf>
    <xf numFmtId="0" fontId="6" fillId="0" borderId="10" xfId="0" applyFont="1" applyFill="1" applyBorder="1" applyAlignment="1">
      <alignment vertical="justify"/>
    </xf>
    <xf numFmtId="0" fontId="1" fillId="0" borderId="0" xfId="0" applyFont="1" applyFill="1" applyAlignment="1">
      <alignment/>
    </xf>
    <xf numFmtId="0" fontId="6" fillId="0" borderId="0" xfId="0" applyFont="1" applyFill="1" applyBorder="1" applyAlignment="1">
      <alignment vertical="justify"/>
    </xf>
    <xf numFmtId="0" fontId="0" fillId="0" borderId="0" xfId="0" applyFill="1" applyAlignment="1">
      <alignment/>
    </xf>
    <xf numFmtId="0" fontId="1" fillId="0" borderId="0" xfId="0" applyFont="1" applyBorder="1" applyAlignment="1">
      <alignment/>
    </xf>
    <xf numFmtId="0" fontId="8" fillId="0" borderId="0" xfId="0" applyFont="1" applyFill="1" applyBorder="1" applyAlignment="1">
      <alignment/>
    </xf>
    <xf numFmtId="0" fontId="11" fillId="0" borderId="0" xfId="53" applyNumberFormat="1" applyFont="1" applyFill="1" applyBorder="1" applyAlignment="1">
      <alignment vertical="top" wrapText="1"/>
      <protection/>
    </xf>
    <xf numFmtId="0" fontId="14" fillId="0" borderId="10" xfId="54" applyFont="1" applyBorder="1" applyAlignment="1">
      <alignment horizontal="justify"/>
      <protection/>
    </xf>
    <xf numFmtId="0" fontId="14" fillId="0" borderId="10" xfId="54" applyFont="1" applyBorder="1" applyAlignment="1">
      <alignment wrapText="1"/>
      <protection/>
    </xf>
    <xf numFmtId="0" fontId="14" fillId="0" borderId="10" xfId="54" applyFont="1" applyBorder="1" applyAlignment="1">
      <alignment horizontal="justify" wrapText="1"/>
      <protection/>
    </xf>
    <xf numFmtId="0" fontId="1" fillId="0" borderId="10" xfId="0" applyNumberFormat="1" applyFont="1" applyFill="1" applyBorder="1" applyAlignment="1">
      <alignment vertical="center" wrapText="1"/>
    </xf>
    <xf numFmtId="0" fontId="1" fillId="0" borderId="10" xfId="0" applyNumberFormat="1" applyFont="1" applyFill="1" applyBorder="1" applyAlignment="1">
      <alignment vertical="top" wrapText="1"/>
    </xf>
    <xf numFmtId="4" fontId="14" fillId="0" borderId="10" xfId="54" applyNumberFormat="1" applyFont="1" applyBorder="1" applyAlignment="1">
      <alignment horizontal="center"/>
      <protection/>
    </xf>
    <xf numFmtId="2" fontId="15" fillId="0" borderId="10" xfId="54" applyNumberFormat="1" applyFont="1" applyBorder="1" applyAlignment="1">
      <alignment horizontal="center" wrapText="1"/>
      <protection/>
    </xf>
    <xf numFmtId="183" fontId="9" fillId="0" borderId="10" xfId="0" applyNumberFormat="1" applyFont="1" applyFill="1" applyBorder="1" applyAlignment="1">
      <alignment wrapText="1"/>
    </xf>
    <xf numFmtId="183" fontId="9" fillId="33" borderId="10" xfId="0" applyNumberFormat="1" applyFont="1" applyFill="1" applyBorder="1" applyAlignment="1">
      <alignment/>
    </xf>
    <xf numFmtId="0" fontId="9" fillId="33" borderId="10" xfId="0" applyFont="1" applyFill="1" applyBorder="1" applyAlignment="1">
      <alignment/>
    </xf>
    <xf numFmtId="183" fontId="8" fillId="0" borderId="10" xfId="0" applyNumberFormat="1" applyFont="1" applyFill="1" applyBorder="1" applyAlignment="1">
      <alignment vertical="top"/>
    </xf>
    <xf numFmtId="183" fontId="9" fillId="0" borderId="10" xfId="0" applyNumberFormat="1" applyFont="1" applyBorder="1" applyAlignment="1">
      <alignment vertical="justify"/>
    </xf>
    <xf numFmtId="0" fontId="1" fillId="0" borderId="10" xfId="55" applyFont="1" applyBorder="1" applyAlignment="1">
      <alignment vertical="top"/>
      <protection/>
    </xf>
    <xf numFmtId="0" fontId="1" fillId="0" borderId="12" xfId="56" applyFont="1" applyBorder="1" applyAlignment="1">
      <alignment horizontal="justify" vertical="top" wrapText="1"/>
      <protection/>
    </xf>
    <xf numFmtId="0" fontId="1" fillId="0" borderId="12" xfId="57" applyFont="1" applyBorder="1" applyAlignment="1">
      <alignment horizontal="justify" vertical="top"/>
      <protection/>
    </xf>
    <xf numFmtId="0" fontId="1" fillId="0" borderId="12" xfId="56" applyFont="1" applyBorder="1" applyAlignment="1">
      <alignment horizontal="justify" vertical="top"/>
      <protection/>
    </xf>
    <xf numFmtId="0" fontId="20" fillId="0" borderId="10" xfId="54" applyFont="1" applyBorder="1" applyAlignment="1">
      <alignment vertical="top"/>
      <protection/>
    </xf>
    <xf numFmtId="0" fontId="20" fillId="0" borderId="10" xfId="54" applyFont="1" applyBorder="1" applyAlignment="1">
      <alignment horizontal="justify" vertical="top" wrapText="1"/>
      <protection/>
    </xf>
    <xf numFmtId="2" fontId="20" fillId="0" borderId="10" xfId="54" applyNumberFormat="1" applyFont="1" applyBorder="1" applyAlignment="1">
      <alignment horizontal="center" wrapText="1"/>
      <protection/>
    </xf>
    <xf numFmtId="0" fontId="21" fillId="0" borderId="10" xfId="53" applyFont="1" applyBorder="1" applyAlignment="1">
      <alignment vertical="top" wrapText="1"/>
      <protection/>
    </xf>
    <xf numFmtId="0" fontId="21" fillId="0" borderId="10" xfId="53" applyFont="1" applyBorder="1" applyAlignment="1">
      <alignment vertical="top"/>
      <protection/>
    </xf>
    <xf numFmtId="180" fontId="21" fillId="0" borderId="10" xfId="53" applyNumberFormat="1" applyFont="1" applyFill="1" applyBorder="1" applyAlignment="1">
      <alignment vertical="top" wrapText="1"/>
      <protection/>
    </xf>
    <xf numFmtId="0" fontId="21" fillId="0" borderId="10" xfId="53" applyFont="1" applyFill="1" applyBorder="1" applyAlignment="1">
      <alignment vertical="top" wrapText="1"/>
      <protection/>
    </xf>
    <xf numFmtId="0" fontId="14" fillId="0" borderId="10" xfId="0" applyNumberFormat="1" applyFont="1" applyFill="1" applyBorder="1" applyAlignment="1">
      <alignment vertical="center" wrapText="1"/>
    </xf>
    <xf numFmtId="0" fontId="14" fillId="0" borderId="11" xfId="54" applyFont="1" applyBorder="1" applyAlignment="1">
      <alignment horizontal="justify"/>
      <protection/>
    </xf>
    <xf numFmtId="0" fontId="14" fillId="0" borderId="11" xfId="54" applyFont="1" applyBorder="1" applyAlignment="1">
      <alignment horizontal="justify" wrapText="1"/>
      <protection/>
    </xf>
    <xf numFmtId="0" fontId="1" fillId="0" borderId="12" xfId="54" applyFont="1" applyBorder="1" applyAlignment="1">
      <alignment horizontal="justify" vertical="top"/>
      <protection/>
    </xf>
    <xf numFmtId="0" fontId="15" fillId="0" borderId="12" xfId="54" applyFont="1" applyBorder="1" applyAlignment="1">
      <alignment horizontal="justify" vertical="top"/>
      <protection/>
    </xf>
    <xf numFmtId="183" fontId="1" fillId="0" borderId="10" xfId="54" applyNumberFormat="1" applyFont="1" applyBorder="1" applyAlignment="1">
      <alignment horizontal="center" wrapText="1"/>
      <protection/>
    </xf>
    <xf numFmtId="0" fontId="1" fillId="0" borderId="10" xfId="53" applyFont="1" applyFill="1" applyBorder="1" applyAlignment="1">
      <alignment vertical="top" wrapText="1"/>
      <protection/>
    </xf>
    <xf numFmtId="0" fontId="0" fillId="0" borderId="10" xfId="0" applyBorder="1" applyAlignment="1">
      <alignment horizontal="center"/>
    </xf>
    <xf numFmtId="0" fontId="20" fillId="0" borderId="10" xfId="54" applyFont="1" applyBorder="1" applyAlignment="1">
      <alignment horizontal="justify" vertical="top"/>
      <protection/>
    </xf>
    <xf numFmtId="0" fontId="20" fillId="0" borderId="10" xfId="54" applyNumberFormat="1" applyFont="1" applyBorder="1" applyAlignment="1">
      <alignment horizontal="justify" vertical="top" wrapText="1"/>
      <protection/>
    </xf>
    <xf numFmtId="4" fontId="20" fillId="0" borderId="10" xfId="54" applyNumberFormat="1" applyFont="1" applyBorder="1" applyAlignment="1">
      <alignment horizontal="center"/>
      <protection/>
    </xf>
    <xf numFmtId="2" fontId="20" fillId="0" borderId="10" xfId="54" applyNumberFormat="1" applyFont="1" applyBorder="1" applyAlignment="1">
      <alignment horizontal="center"/>
      <protection/>
    </xf>
    <xf numFmtId="0" fontId="1" fillId="0" borderId="10" xfId="54" applyNumberFormat="1" applyFont="1" applyBorder="1" applyAlignment="1">
      <alignment horizontal="justify" vertical="top" wrapText="1"/>
      <protection/>
    </xf>
    <xf numFmtId="0" fontId="20" fillId="0" borderId="10" xfId="0" applyNumberFormat="1" applyFont="1" applyFill="1" applyBorder="1" applyAlignment="1">
      <alignment vertical="top" wrapText="1"/>
    </xf>
    <xf numFmtId="2" fontId="61" fillId="0" borderId="10" xfId="0" applyNumberFormat="1" applyFont="1" applyBorder="1" applyAlignment="1">
      <alignment/>
    </xf>
    <xf numFmtId="0" fontId="62" fillId="0" borderId="10" xfId="0" applyFont="1" applyBorder="1" applyAlignment="1">
      <alignment horizontal="center"/>
    </xf>
    <xf numFmtId="2" fontId="62" fillId="0" borderId="10" xfId="0" applyNumberFormat="1" applyFont="1" applyBorder="1" applyAlignment="1">
      <alignment/>
    </xf>
    <xf numFmtId="2" fontId="62" fillId="0" borderId="10" xfId="0" applyNumberFormat="1" applyFont="1" applyBorder="1" applyAlignment="1">
      <alignment horizontal="center"/>
    </xf>
    <xf numFmtId="0" fontId="62" fillId="0" borderId="10" xfId="0" applyFont="1" applyBorder="1" applyAlignment="1">
      <alignment vertical="top" wrapText="1"/>
    </xf>
    <xf numFmtId="0" fontId="63" fillId="0" borderId="10" xfId="0" applyFont="1" applyBorder="1" applyAlignment="1">
      <alignment vertical="top" wrapText="1"/>
    </xf>
    <xf numFmtId="2" fontId="61" fillId="0" borderId="10" xfId="0" applyNumberFormat="1" applyFont="1" applyBorder="1" applyAlignment="1">
      <alignment horizontal="center"/>
    </xf>
    <xf numFmtId="0" fontId="1" fillId="34" borderId="10" xfId="0" applyNumberFormat="1" applyFont="1" applyFill="1" applyBorder="1" applyAlignment="1">
      <alignment vertical="top" wrapText="1"/>
    </xf>
    <xf numFmtId="0" fontId="1" fillId="34" borderId="10" xfId="0" applyNumberFormat="1" applyFont="1" applyFill="1" applyBorder="1" applyAlignment="1">
      <alignment vertical="center" wrapText="1"/>
    </xf>
    <xf numFmtId="0" fontId="63" fillId="0" borderId="0" xfId="0" applyFont="1" applyAlignment="1">
      <alignment wrapText="1"/>
    </xf>
    <xf numFmtId="49" fontId="1" fillId="34" borderId="10" xfId="0" applyNumberFormat="1" applyFont="1" applyFill="1" applyBorder="1" applyAlignment="1">
      <alignment vertical="center" wrapText="1"/>
    </xf>
    <xf numFmtId="0" fontId="1" fillId="34" borderId="12" xfId="58" applyFont="1" applyFill="1" applyBorder="1" applyAlignment="1">
      <alignment vertical="top" wrapText="1"/>
      <protection/>
    </xf>
    <xf numFmtId="0" fontId="62" fillId="0" borderId="0" xfId="0" applyFont="1" applyAlignment="1">
      <alignment horizontal="justify" vertical="top"/>
    </xf>
    <xf numFmtId="183" fontId="62" fillId="0" borderId="10" xfId="0" applyNumberFormat="1" applyFont="1" applyBorder="1" applyAlignment="1">
      <alignment horizontal="center"/>
    </xf>
    <xf numFmtId="181" fontId="62" fillId="0" borderId="10" xfId="0" applyNumberFormat="1" applyFont="1" applyBorder="1" applyAlignment="1">
      <alignment horizontal="center"/>
    </xf>
    <xf numFmtId="0" fontId="2" fillId="0" borderId="13" xfId="53" applyFont="1" applyBorder="1" applyAlignment="1">
      <alignment horizontal="center" vertical="top" wrapText="1"/>
      <protection/>
    </xf>
    <xf numFmtId="0" fontId="11" fillId="0" borderId="0" xfId="53" applyNumberFormat="1" applyFont="1" applyFill="1" applyBorder="1" applyAlignment="1">
      <alignment horizontal="left" vertical="top" wrapText="1"/>
      <protection/>
    </xf>
    <xf numFmtId="0" fontId="17" fillId="0" borderId="0" xfId="0" applyFont="1" applyAlignment="1">
      <alignment horizontal="center"/>
    </xf>
    <xf numFmtId="0" fontId="7" fillId="0" borderId="0" xfId="0" applyFont="1" applyBorder="1" applyAlignment="1">
      <alignment horizontal="center"/>
    </xf>
    <xf numFmtId="0" fontId="8" fillId="0" borderId="0" xfId="0" applyFont="1" applyFill="1" applyAlignment="1">
      <alignment horizontal="center"/>
    </xf>
  </cellXfs>
  <cellStyles count="55">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2 2 2" xfId="55"/>
    <cellStyle name="Обычный 2 2 3" xfId="56"/>
    <cellStyle name="Обычный 2 2 5" xfId="57"/>
    <cellStyle name="Обычный 4" xfId="58"/>
    <cellStyle name="Followed Hyperlink" xfId="59"/>
    <cellStyle name="Плохой" xfId="60"/>
    <cellStyle name="Пояснение" xfId="61"/>
    <cellStyle name="Примечание" xfId="62"/>
    <cellStyle name="Percent" xfId="63"/>
    <cellStyle name="Связанная ячейка" xfId="64"/>
    <cellStyle name="Текст предупреждения" xfId="65"/>
    <cellStyle name="Comma" xfId="66"/>
    <cellStyle name="Comma [0]" xfId="67"/>
    <cellStyle name="Хороший"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163"/>
  <sheetViews>
    <sheetView tabSelected="1" zoomScalePageLayoutView="0" workbookViewId="0" topLeftCell="A136">
      <selection activeCell="A120" sqref="A120"/>
    </sheetView>
  </sheetViews>
  <sheetFormatPr defaultColWidth="9.140625" defaultRowHeight="12.75"/>
  <cols>
    <col min="1" max="1" width="27.57421875" style="0" customWidth="1"/>
    <col min="2" max="2" width="46.28125" style="0" customWidth="1"/>
    <col min="3" max="3" width="13.140625" style="0" customWidth="1"/>
    <col min="4" max="4" width="12.57421875" style="0" customWidth="1"/>
    <col min="5" max="5" width="10.57421875" style="0" bestFit="1" customWidth="1"/>
    <col min="6" max="6" width="11.00390625" style="0" customWidth="1"/>
  </cols>
  <sheetData>
    <row r="1" spans="1:6" ht="18">
      <c r="A1" s="148" t="s">
        <v>333</v>
      </c>
      <c r="B1" s="148"/>
      <c r="C1" s="148"/>
      <c r="D1" s="148"/>
      <c r="E1" s="148"/>
      <c r="F1" s="148"/>
    </row>
    <row r="2" spans="1:6" ht="60">
      <c r="A2" s="115" t="s">
        <v>3</v>
      </c>
      <c r="B2" s="116" t="s">
        <v>4</v>
      </c>
      <c r="C2" s="115" t="s">
        <v>245</v>
      </c>
      <c r="D2" s="117" t="s">
        <v>344</v>
      </c>
      <c r="E2" s="118" t="s">
        <v>5</v>
      </c>
      <c r="F2" s="125" t="s">
        <v>311</v>
      </c>
    </row>
    <row r="3" spans="1:6" ht="12.75">
      <c r="A3" s="32">
        <v>1</v>
      </c>
      <c r="B3" s="32">
        <v>2</v>
      </c>
      <c r="C3" s="33">
        <v>3</v>
      </c>
      <c r="D3" s="34">
        <v>5</v>
      </c>
      <c r="E3" s="35">
        <v>7</v>
      </c>
      <c r="F3" s="126">
        <v>6</v>
      </c>
    </row>
    <row r="4" spans="1:6" ht="12.75">
      <c r="A4" s="36" t="s">
        <v>6</v>
      </c>
      <c r="B4" s="37" t="s">
        <v>7</v>
      </c>
      <c r="C4" s="38">
        <f>SUM(C5+C11+C17+C26+C32+C35+C37+C47+C53+C62+C70+C106)</f>
        <v>522636.92</v>
      </c>
      <c r="D4" s="38">
        <f>SUM(D5+D11+D17+D26+D32+D35+D37+D47+D53+D62+D70+D106)</f>
        <v>189910.51</v>
      </c>
      <c r="E4" s="38">
        <f>SUM(D4*100/C4)</f>
        <v>36.33698706168711</v>
      </c>
      <c r="F4" s="133">
        <f>SUM(C4-D4)</f>
        <v>332726.41</v>
      </c>
    </row>
    <row r="5" spans="1:6" ht="12.75">
      <c r="A5" s="36" t="s">
        <v>8</v>
      </c>
      <c r="B5" s="97" t="s">
        <v>9</v>
      </c>
      <c r="C5" s="38">
        <f>SUM(C6)</f>
        <v>365329</v>
      </c>
      <c r="D5" s="38">
        <f>SUM(D6)</f>
        <v>132334.9</v>
      </c>
      <c r="E5" s="38">
        <f>SUM(D5*100/C5)</f>
        <v>36.223486227482624</v>
      </c>
      <c r="F5" s="133">
        <f aca="true" t="shared" si="0" ref="F5:F68">SUM(C5-D5)</f>
        <v>232994.1</v>
      </c>
    </row>
    <row r="6" spans="1:6" ht="12.75">
      <c r="A6" s="36" t="s">
        <v>10</v>
      </c>
      <c r="B6" s="97" t="s">
        <v>148</v>
      </c>
      <c r="C6" s="38">
        <f>SUM(C7:C10)</f>
        <v>365329</v>
      </c>
      <c r="D6" s="38">
        <f>SUM(D7:D10)</f>
        <v>132334.9</v>
      </c>
      <c r="E6" s="38">
        <f>SUM(D6*100/C6)</f>
        <v>36.223486227482624</v>
      </c>
      <c r="F6" s="133">
        <f t="shared" si="0"/>
        <v>232994.1</v>
      </c>
    </row>
    <row r="7" spans="1:6" ht="66.75" customHeight="1">
      <c r="A7" s="39" t="s">
        <v>11</v>
      </c>
      <c r="B7" s="40" t="s">
        <v>12</v>
      </c>
      <c r="C7" s="41">
        <v>358194</v>
      </c>
      <c r="D7" s="134">
        <v>130477.1</v>
      </c>
      <c r="E7" s="41">
        <f aca="true" t="shared" si="1" ref="E7:E63">SUM(D7*100/C7)</f>
        <v>36.42637788461001</v>
      </c>
      <c r="F7" s="135">
        <f t="shared" si="0"/>
        <v>227716.9</v>
      </c>
    </row>
    <row r="8" spans="1:6" ht="102.75" customHeight="1">
      <c r="A8" s="39" t="s">
        <v>13</v>
      </c>
      <c r="B8" s="40" t="s">
        <v>14</v>
      </c>
      <c r="C8" s="41">
        <v>530</v>
      </c>
      <c r="D8" s="134">
        <v>115.36</v>
      </c>
      <c r="E8" s="41">
        <f t="shared" si="1"/>
        <v>21.766037735849057</v>
      </c>
      <c r="F8" s="135">
        <f t="shared" si="0"/>
        <v>414.64</v>
      </c>
    </row>
    <row r="9" spans="1:6" ht="37.5" customHeight="1">
      <c r="A9" s="39" t="s">
        <v>15</v>
      </c>
      <c r="B9" s="40" t="s">
        <v>16</v>
      </c>
      <c r="C9" s="41">
        <v>1584</v>
      </c>
      <c r="D9" s="134">
        <v>630.14</v>
      </c>
      <c r="E9" s="41">
        <f t="shared" si="1"/>
        <v>39.781565656565654</v>
      </c>
      <c r="F9" s="135">
        <f t="shared" si="0"/>
        <v>953.86</v>
      </c>
    </row>
    <row r="10" spans="1:6" ht="89.25">
      <c r="A10" s="39" t="s">
        <v>17</v>
      </c>
      <c r="B10" s="40" t="s">
        <v>18</v>
      </c>
      <c r="C10" s="41">
        <v>5021</v>
      </c>
      <c r="D10" s="136">
        <v>1112.3</v>
      </c>
      <c r="E10" s="41">
        <f t="shared" si="1"/>
        <v>22.15295757817168</v>
      </c>
      <c r="F10" s="135">
        <f t="shared" si="0"/>
        <v>3908.7</v>
      </c>
    </row>
    <row r="11" spans="1:6" ht="38.25">
      <c r="A11" s="36" t="s">
        <v>149</v>
      </c>
      <c r="B11" s="42" t="s">
        <v>150</v>
      </c>
      <c r="C11" s="38">
        <f>SUM(C12)</f>
        <v>12516.79</v>
      </c>
      <c r="D11" s="38">
        <f>SUM(D12)</f>
        <v>5107.5199999999995</v>
      </c>
      <c r="E11" s="38">
        <f t="shared" si="1"/>
        <v>40.80535025353944</v>
      </c>
      <c r="F11" s="133">
        <f t="shared" si="0"/>
        <v>7409.270000000001</v>
      </c>
    </row>
    <row r="12" spans="1:6" ht="25.5">
      <c r="A12" s="36" t="s">
        <v>151</v>
      </c>
      <c r="B12" s="42" t="s">
        <v>152</v>
      </c>
      <c r="C12" s="38">
        <f>SUM(C13:C16)</f>
        <v>12516.79</v>
      </c>
      <c r="D12" s="38">
        <f>SUM(D13:D16)</f>
        <v>5107.5199999999995</v>
      </c>
      <c r="E12" s="38">
        <f t="shared" si="1"/>
        <v>40.80535025353944</v>
      </c>
      <c r="F12" s="133">
        <f t="shared" si="0"/>
        <v>7409.270000000001</v>
      </c>
    </row>
    <row r="13" spans="1:6" ht="76.5">
      <c r="A13" s="43" t="s">
        <v>312</v>
      </c>
      <c r="B13" s="43" t="s">
        <v>153</v>
      </c>
      <c r="C13" s="41">
        <v>4209.43</v>
      </c>
      <c r="D13" s="134">
        <v>1720.85</v>
      </c>
      <c r="E13" s="41">
        <f t="shared" si="1"/>
        <v>40.88083184659205</v>
      </c>
      <c r="F13" s="135">
        <f t="shared" si="0"/>
        <v>2488.5800000000004</v>
      </c>
    </row>
    <row r="14" spans="1:6" ht="89.25">
      <c r="A14" s="43" t="s">
        <v>313</v>
      </c>
      <c r="B14" s="43" t="s">
        <v>154</v>
      </c>
      <c r="C14" s="41">
        <v>91.01</v>
      </c>
      <c r="D14" s="134">
        <v>42.6</v>
      </c>
      <c r="E14" s="41">
        <f t="shared" si="1"/>
        <v>46.80804307218987</v>
      </c>
      <c r="F14" s="135">
        <f t="shared" si="0"/>
        <v>48.410000000000004</v>
      </c>
    </row>
    <row r="15" spans="1:6" ht="76.5">
      <c r="A15" s="137" t="s">
        <v>314</v>
      </c>
      <c r="B15" s="43" t="s">
        <v>155</v>
      </c>
      <c r="C15" s="41">
        <v>8216.35</v>
      </c>
      <c r="D15" s="134">
        <v>3462.67</v>
      </c>
      <c r="E15" s="41">
        <f t="shared" si="1"/>
        <v>42.14365259513044</v>
      </c>
      <c r="F15" s="135">
        <f t="shared" si="0"/>
        <v>4753.68</v>
      </c>
    </row>
    <row r="16" spans="1:6" ht="76.5">
      <c r="A16" s="43" t="s">
        <v>315</v>
      </c>
      <c r="B16" s="43" t="s">
        <v>156</v>
      </c>
      <c r="C16" s="41"/>
      <c r="D16" s="134">
        <v>-118.6</v>
      </c>
      <c r="E16" s="41"/>
      <c r="F16" s="135">
        <f t="shared" si="0"/>
        <v>118.6</v>
      </c>
    </row>
    <row r="17" spans="1:6" ht="12.75">
      <c r="A17" s="36" t="s">
        <v>269</v>
      </c>
      <c r="B17" s="42" t="s">
        <v>270</v>
      </c>
      <c r="C17" s="38">
        <f>SUM(C18+C21+C24)</f>
        <v>21318</v>
      </c>
      <c r="D17" s="38">
        <f>SUM(D18+D21+D24)</f>
        <v>9169.38</v>
      </c>
      <c r="E17" s="38">
        <f t="shared" si="1"/>
        <v>43.01238390092879</v>
      </c>
      <c r="F17" s="133">
        <f t="shared" si="0"/>
        <v>12148.62</v>
      </c>
    </row>
    <row r="18" spans="1:6" ht="25.5">
      <c r="A18" s="36" t="s">
        <v>19</v>
      </c>
      <c r="B18" s="42" t="s">
        <v>20</v>
      </c>
      <c r="C18" s="44">
        <f>SUM(C19:C20)</f>
        <v>19681</v>
      </c>
      <c r="D18" s="44">
        <f>SUM(D19:D20)</f>
        <v>8197.56</v>
      </c>
      <c r="E18" s="38">
        <f t="shared" si="1"/>
        <v>41.65215182155378</v>
      </c>
      <c r="F18" s="133">
        <f t="shared" si="0"/>
        <v>11483.44</v>
      </c>
    </row>
    <row r="19" spans="1:6" ht="25.5">
      <c r="A19" s="39" t="s">
        <v>21</v>
      </c>
      <c r="B19" s="40" t="s">
        <v>20</v>
      </c>
      <c r="C19" s="41">
        <v>19681</v>
      </c>
      <c r="D19" s="136">
        <v>8218.17</v>
      </c>
      <c r="E19" s="41">
        <f t="shared" si="1"/>
        <v>41.756872110157005</v>
      </c>
      <c r="F19" s="135">
        <f t="shared" si="0"/>
        <v>11462.83</v>
      </c>
    </row>
    <row r="20" spans="1:6" ht="38.25">
      <c r="A20" s="39" t="s">
        <v>22</v>
      </c>
      <c r="B20" s="40" t="s">
        <v>23</v>
      </c>
      <c r="C20" s="41">
        <v>0</v>
      </c>
      <c r="D20" s="134">
        <v>-20.61</v>
      </c>
      <c r="E20" s="41"/>
      <c r="F20" s="135">
        <f t="shared" si="0"/>
        <v>20.61</v>
      </c>
    </row>
    <row r="21" spans="1:6" ht="12.75">
      <c r="A21" s="36" t="s">
        <v>24</v>
      </c>
      <c r="B21" s="42" t="s">
        <v>25</v>
      </c>
      <c r="C21" s="44">
        <f>SUM(C22:C23)</f>
        <v>8</v>
      </c>
      <c r="D21" s="44">
        <f>SUM(D22:D23)</f>
        <v>25.52</v>
      </c>
      <c r="E21" s="38">
        <f t="shared" si="1"/>
        <v>319</v>
      </c>
      <c r="F21" s="133">
        <f t="shared" si="0"/>
        <v>-17.52</v>
      </c>
    </row>
    <row r="22" spans="1:6" ht="12.75">
      <c r="A22" s="39" t="s">
        <v>26</v>
      </c>
      <c r="B22" s="40" t="s">
        <v>25</v>
      </c>
      <c r="C22" s="41">
        <v>8</v>
      </c>
      <c r="D22" s="136">
        <v>25.52</v>
      </c>
      <c r="E22" s="41">
        <f t="shared" si="1"/>
        <v>319</v>
      </c>
      <c r="F22" s="135">
        <f t="shared" si="0"/>
        <v>-17.52</v>
      </c>
    </row>
    <row r="23" spans="1:6" ht="25.5">
      <c r="A23" s="39" t="s">
        <v>27</v>
      </c>
      <c r="B23" s="40" t="s">
        <v>28</v>
      </c>
      <c r="C23" s="41">
        <v>0</v>
      </c>
      <c r="D23" s="136">
        <v>0</v>
      </c>
      <c r="E23" s="41"/>
      <c r="F23" s="133">
        <f t="shared" si="0"/>
        <v>0</v>
      </c>
    </row>
    <row r="24" spans="1:6" ht="25.5">
      <c r="A24" s="36" t="s">
        <v>157</v>
      </c>
      <c r="B24" s="42" t="s">
        <v>158</v>
      </c>
      <c r="C24" s="38">
        <f>SUM(C25)</f>
        <v>1629</v>
      </c>
      <c r="D24" s="38">
        <f>SUM(D25)</f>
        <v>946.3</v>
      </c>
      <c r="E24" s="38">
        <f t="shared" si="1"/>
        <v>58.09085328422345</v>
      </c>
      <c r="F24" s="135">
        <f t="shared" si="0"/>
        <v>682.7</v>
      </c>
    </row>
    <row r="25" spans="1:6" ht="38.25">
      <c r="A25" s="39" t="s">
        <v>29</v>
      </c>
      <c r="B25" s="40" t="s">
        <v>30</v>
      </c>
      <c r="C25" s="41">
        <v>1629</v>
      </c>
      <c r="D25" s="134">
        <v>946.3</v>
      </c>
      <c r="E25" s="41">
        <f t="shared" si="1"/>
        <v>58.09085328422345</v>
      </c>
      <c r="F25" s="133">
        <f t="shared" si="0"/>
        <v>682.7</v>
      </c>
    </row>
    <row r="26" spans="1:6" ht="12.75">
      <c r="A26" s="96" t="s">
        <v>31</v>
      </c>
      <c r="B26" s="98" t="s">
        <v>32</v>
      </c>
      <c r="C26" s="38">
        <f>SUM(C27+C29)</f>
        <v>71640.83</v>
      </c>
      <c r="D26" s="38">
        <f>SUM(D27+D29)</f>
        <v>25954.719999999998</v>
      </c>
      <c r="E26" s="38">
        <f t="shared" si="1"/>
        <v>36.228949329593185</v>
      </c>
      <c r="F26" s="133">
        <f t="shared" si="0"/>
        <v>45686.11</v>
      </c>
    </row>
    <row r="27" spans="1:6" ht="12.75">
      <c r="A27" s="36" t="s">
        <v>159</v>
      </c>
      <c r="B27" s="42" t="s">
        <v>160</v>
      </c>
      <c r="C27" s="38">
        <f>SUM(C28)</f>
        <v>12131</v>
      </c>
      <c r="D27" s="38">
        <f>SUM(D28)</f>
        <v>917.91</v>
      </c>
      <c r="E27" s="38">
        <f t="shared" si="1"/>
        <v>7.5666474321985</v>
      </c>
      <c r="F27" s="133">
        <f t="shared" si="0"/>
        <v>11213.09</v>
      </c>
    </row>
    <row r="28" spans="1:6" ht="38.25">
      <c r="A28" s="39" t="s">
        <v>33</v>
      </c>
      <c r="B28" s="40" t="s">
        <v>34</v>
      </c>
      <c r="C28" s="41">
        <v>12131</v>
      </c>
      <c r="D28" s="134">
        <v>917.91</v>
      </c>
      <c r="E28" s="41">
        <f t="shared" si="1"/>
        <v>7.5666474321985</v>
      </c>
      <c r="F28" s="135">
        <f t="shared" si="0"/>
        <v>11213.09</v>
      </c>
    </row>
    <row r="29" spans="1:6" ht="12.75">
      <c r="A29" s="96" t="s">
        <v>35</v>
      </c>
      <c r="B29" s="98" t="s">
        <v>36</v>
      </c>
      <c r="C29" s="44">
        <f>SUM(C30:C31)</f>
        <v>59509.83</v>
      </c>
      <c r="D29" s="44">
        <f>SUM(D30:D31)</f>
        <v>25036.809999999998</v>
      </c>
      <c r="E29" s="38">
        <f t="shared" si="1"/>
        <v>42.07172159624721</v>
      </c>
      <c r="F29" s="133">
        <f t="shared" si="0"/>
        <v>34473.020000000004</v>
      </c>
    </row>
    <row r="30" spans="1:6" ht="38.25">
      <c r="A30" s="39" t="s">
        <v>246</v>
      </c>
      <c r="B30" s="40" t="s">
        <v>247</v>
      </c>
      <c r="C30" s="41">
        <f>54631.23+551.6</f>
        <v>55182.83</v>
      </c>
      <c r="D30" s="134">
        <v>23073.92</v>
      </c>
      <c r="E30" s="41">
        <f t="shared" si="1"/>
        <v>41.81358585632523</v>
      </c>
      <c r="F30" s="135">
        <f t="shared" si="0"/>
        <v>32108.910000000003</v>
      </c>
    </row>
    <row r="31" spans="1:6" ht="38.25">
      <c r="A31" s="39" t="s">
        <v>248</v>
      </c>
      <c r="B31" s="40" t="s">
        <v>249</v>
      </c>
      <c r="C31" s="41">
        <v>4327</v>
      </c>
      <c r="D31" s="134">
        <v>1962.89</v>
      </c>
      <c r="E31" s="41">
        <f t="shared" si="1"/>
        <v>45.363762422001386</v>
      </c>
      <c r="F31" s="135">
        <f t="shared" si="0"/>
        <v>2364.1099999999997</v>
      </c>
    </row>
    <row r="32" spans="1:6" ht="12.75">
      <c r="A32" s="36" t="s">
        <v>37</v>
      </c>
      <c r="B32" s="42" t="s">
        <v>38</v>
      </c>
      <c r="C32" s="38">
        <f>SUM(C33:C34)</f>
        <v>7433</v>
      </c>
      <c r="D32" s="38">
        <f>SUM(D33:D34)</f>
        <v>2131.96</v>
      </c>
      <c r="E32" s="38">
        <f t="shared" si="1"/>
        <v>28.682362437777478</v>
      </c>
      <c r="F32" s="133">
        <f t="shared" si="0"/>
        <v>5301.04</v>
      </c>
    </row>
    <row r="33" spans="1:6" ht="51">
      <c r="A33" s="39" t="s">
        <v>39</v>
      </c>
      <c r="B33" s="40" t="s">
        <v>40</v>
      </c>
      <c r="C33" s="41">
        <v>7433</v>
      </c>
      <c r="D33" s="134">
        <v>2091.96</v>
      </c>
      <c r="E33" s="41">
        <f t="shared" si="1"/>
        <v>28.144221713978204</v>
      </c>
      <c r="F33" s="135">
        <f t="shared" si="0"/>
        <v>5341.04</v>
      </c>
    </row>
    <row r="34" spans="1:6" ht="25.5">
      <c r="A34" s="39" t="s">
        <v>185</v>
      </c>
      <c r="B34" s="40" t="s">
        <v>186</v>
      </c>
      <c r="C34" s="41">
        <v>0</v>
      </c>
      <c r="D34" s="136">
        <v>40</v>
      </c>
      <c r="E34" s="41"/>
      <c r="F34" s="135">
        <f t="shared" si="0"/>
        <v>-40</v>
      </c>
    </row>
    <row r="35" spans="1:6" ht="38.25">
      <c r="A35" s="42" t="s">
        <v>41</v>
      </c>
      <c r="B35" s="42" t="s">
        <v>290</v>
      </c>
      <c r="C35" s="38">
        <f>SUM(C36)</f>
        <v>0</v>
      </c>
      <c r="D35" s="38">
        <f>SUM(D36)</f>
        <v>0.16</v>
      </c>
      <c r="E35" s="38"/>
      <c r="F35" s="133">
        <f t="shared" si="0"/>
        <v>-0.16</v>
      </c>
    </row>
    <row r="36" spans="1:6" ht="38.25">
      <c r="A36" s="40" t="s">
        <v>42</v>
      </c>
      <c r="B36" s="40" t="s">
        <v>43</v>
      </c>
      <c r="C36" s="41">
        <v>0</v>
      </c>
      <c r="D36" s="134">
        <v>0.16</v>
      </c>
      <c r="E36" s="41"/>
      <c r="F36" s="133">
        <f t="shared" si="0"/>
        <v>-0.16</v>
      </c>
    </row>
    <row r="37" spans="1:6" ht="38.25">
      <c r="A37" s="36" t="s">
        <v>44</v>
      </c>
      <c r="B37" s="37" t="s">
        <v>45</v>
      </c>
      <c r="C37" s="38">
        <f>SUM(C38)</f>
        <v>34424</v>
      </c>
      <c r="D37" s="38">
        <f>SUM(D38)</f>
        <v>10770.73</v>
      </c>
      <c r="E37" s="38">
        <f t="shared" si="1"/>
        <v>31.28843248896119</v>
      </c>
      <c r="F37" s="133">
        <f t="shared" si="0"/>
        <v>23653.27</v>
      </c>
    </row>
    <row r="38" spans="1:6" ht="82.5" customHeight="1">
      <c r="A38" s="36" t="s">
        <v>161</v>
      </c>
      <c r="B38" s="138" t="s">
        <v>162</v>
      </c>
      <c r="C38" s="38">
        <f>SUM(C39+C42+C43)</f>
        <v>34424</v>
      </c>
      <c r="D38" s="38">
        <f>SUM(D39+D42+D43)</f>
        <v>10770.73</v>
      </c>
      <c r="E38" s="38">
        <f t="shared" si="1"/>
        <v>31.28843248896119</v>
      </c>
      <c r="F38" s="133">
        <f t="shared" si="0"/>
        <v>23653.27</v>
      </c>
    </row>
    <row r="39" spans="1:6" ht="76.5">
      <c r="A39" s="36" t="s">
        <v>163</v>
      </c>
      <c r="B39" s="42" t="s">
        <v>46</v>
      </c>
      <c r="C39" s="139">
        <f>SUM(C40:C41)</f>
        <v>25292</v>
      </c>
      <c r="D39" s="139">
        <f>SUM(D40:D41)</f>
        <v>8131.43</v>
      </c>
      <c r="E39" s="38">
        <f t="shared" si="1"/>
        <v>32.15020559860825</v>
      </c>
      <c r="F39" s="133">
        <f t="shared" si="0"/>
        <v>17160.57</v>
      </c>
    </row>
    <row r="40" spans="1:6" ht="89.25">
      <c r="A40" s="39" t="s">
        <v>183</v>
      </c>
      <c r="B40" s="140" t="s">
        <v>250</v>
      </c>
      <c r="C40" s="41">
        <v>22712</v>
      </c>
      <c r="D40" s="136">
        <v>7346.29</v>
      </c>
      <c r="E40" s="41">
        <f t="shared" si="1"/>
        <v>32.34541211694258</v>
      </c>
      <c r="F40" s="135">
        <f t="shared" si="0"/>
        <v>15365.71</v>
      </c>
    </row>
    <row r="41" spans="1:6" ht="102">
      <c r="A41" s="39" t="s">
        <v>184</v>
      </c>
      <c r="B41" s="140" t="s">
        <v>251</v>
      </c>
      <c r="C41" s="41">
        <v>2580</v>
      </c>
      <c r="D41" s="136">
        <v>785.14</v>
      </c>
      <c r="E41" s="41">
        <f t="shared" si="1"/>
        <v>30.431782945736433</v>
      </c>
      <c r="F41" s="135">
        <f t="shared" si="0"/>
        <v>1794.8600000000001</v>
      </c>
    </row>
    <row r="42" spans="1:6" ht="89.25">
      <c r="A42" s="39" t="s">
        <v>252</v>
      </c>
      <c r="B42" s="141" t="s">
        <v>253</v>
      </c>
      <c r="C42" s="41">
        <v>22</v>
      </c>
      <c r="D42" s="136">
        <v>0</v>
      </c>
      <c r="E42" s="41">
        <f t="shared" si="1"/>
        <v>0</v>
      </c>
      <c r="F42" s="133">
        <f t="shared" si="0"/>
        <v>22</v>
      </c>
    </row>
    <row r="43" spans="1:6" ht="38.25">
      <c r="A43" s="36" t="s">
        <v>164</v>
      </c>
      <c r="B43" s="142" t="s">
        <v>165</v>
      </c>
      <c r="C43" s="38">
        <f>SUM(C44:C46)</f>
        <v>9110</v>
      </c>
      <c r="D43" s="38">
        <f>SUM(D44:D46)</f>
        <v>2639.3</v>
      </c>
      <c r="E43" s="38">
        <f t="shared" si="1"/>
        <v>28.97145993413831</v>
      </c>
      <c r="F43" s="135">
        <f t="shared" si="0"/>
        <v>6470.7</v>
      </c>
    </row>
    <row r="44" spans="1:6" ht="89.25">
      <c r="A44" s="39" t="s">
        <v>47</v>
      </c>
      <c r="B44" s="141" t="s">
        <v>254</v>
      </c>
      <c r="C44" s="41">
        <v>4129</v>
      </c>
      <c r="D44" s="134">
        <v>1998.6</v>
      </c>
      <c r="E44" s="41">
        <f t="shared" si="1"/>
        <v>48.40397190603051</v>
      </c>
      <c r="F44" s="135">
        <f t="shared" si="0"/>
        <v>2130.4</v>
      </c>
    </row>
    <row r="45" spans="1:6" ht="76.5">
      <c r="A45" s="39" t="s">
        <v>48</v>
      </c>
      <c r="B45" s="140" t="s">
        <v>255</v>
      </c>
      <c r="C45" s="41">
        <v>3978</v>
      </c>
      <c r="D45" s="134">
        <v>405.03</v>
      </c>
      <c r="E45" s="41">
        <f t="shared" si="1"/>
        <v>10.181749622926093</v>
      </c>
      <c r="F45" s="135">
        <f t="shared" si="0"/>
        <v>3572.9700000000003</v>
      </c>
    </row>
    <row r="46" spans="1:6" ht="51">
      <c r="A46" s="39" t="s">
        <v>49</v>
      </c>
      <c r="B46" s="141" t="s">
        <v>256</v>
      </c>
      <c r="C46" s="41">
        <v>1003</v>
      </c>
      <c r="D46" s="134">
        <v>235.67</v>
      </c>
      <c r="E46" s="41">
        <f t="shared" si="1"/>
        <v>23.496510468594217</v>
      </c>
      <c r="F46" s="133">
        <f t="shared" si="0"/>
        <v>767.33</v>
      </c>
    </row>
    <row r="47" spans="1:6" ht="25.5">
      <c r="A47" s="36" t="s">
        <v>50</v>
      </c>
      <c r="B47" s="37" t="s">
        <v>51</v>
      </c>
      <c r="C47" s="38">
        <f>SUM(C48)</f>
        <v>954</v>
      </c>
      <c r="D47" s="38">
        <f>SUM(D48)</f>
        <v>560.9</v>
      </c>
      <c r="E47" s="38">
        <f t="shared" si="1"/>
        <v>58.79454926624738</v>
      </c>
      <c r="F47" s="133">
        <f t="shared" si="0"/>
        <v>393.1</v>
      </c>
    </row>
    <row r="48" spans="1:6" ht="25.5">
      <c r="A48" s="36" t="s">
        <v>52</v>
      </c>
      <c r="B48" s="42" t="s">
        <v>53</v>
      </c>
      <c r="C48" s="38">
        <f>SUM(C49:C52)</f>
        <v>954</v>
      </c>
      <c r="D48" s="38">
        <f>SUM(D49:D52)</f>
        <v>560.9</v>
      </c>
      <c r="E48" s="38">
        <f t="shared" si="1"/>
        <v>58.79454926624738</v>
      </c>
      <c r="F48" s="135">
        <f t="shared" si="0"/>
        <v>393.1</v>
      </c>
    </row>
    <row r="49" spans="1:6" ht="25.5">
      <c r="A49" s="39" t="s">
        <v>54</v>
      </c>
      <c r="B49" s="40" t="s">
        <v>55</v>
      </c>
      <c r="C49" s="45">
        <v>322</v>
      </c>
      <c r="D49" s="134">
        <v>170.07</v>
      </c>
      <c r="E49" s="41">
        <f t="shared" si="1"/>
        <v>52.816770186335404</v>
      </c>
      <c r="F49" s="135">
        <f t="shared" si="0"/>
        <v>151.93</v>
      </c>
    </row>
    <row r="50" spans="1:6" ht="25.5">
      <c r="A50" s="39" t="s">
        <v>56</v>
      </c>
      <c r="B50" s="40" t="s">
        <v>57</v>
      </c>
      <c r="C50" s="45">
        <v>34</v>
      </c>
      <c r="D50" s="134">
        <v>13.11</v>
      </c>
      <c r="E50" s="41">
        <f t="shared" si="1"/>
        <v>38.55882352941177</v>
      </c>
      <c r="F50" s="135">
        <f t="shared" si="0"/>
        <v>20.89</v>
      </c>
    </row>
    <row r="51" spans="1:6" ht="25.5">
      <c r="A51" s="39" t="s">
        <v>58</v>
      </c>
      <c r="B51" s="40" t="s">
        <v>59</v>
      </c>
      <c r="C51" s="45">
        <v>51</v>
      </c>
      <c r="D51" s="134">
        <v>12.39</v>
      </c>
      <c r="E51" s="41">
        <f t="shared" si="1"/>
        <v>24.294117647058822</v>
      </c>
      <c r="F51" s="135">
        <f t="shared" si="0"/>
        <v>38.61</v>
      </c>
    </row>
    <row r="52" spans="1:6" ht="25.5">
      <c r="A52" s="39" t="s">
        <v>60</v>
      </c>
      <c r="B52" s="40" t="s">
        <v>61</v>
      </c>
      <c r="C52" s="45">
        <v>547</v>
      </c>
      <c r="D52" s="134">
        <v>365.33</v>
      </c>
      <c r="E52" s="41">
        <f t="shared" si="1"/>
        <v>66.78793418647166</v>
      </c>
      <c r="F52" s="135">
        <f t="shared" si="0"/>
        <v>181.67000000000002</v>
      </c>
    </row>
    <row r="53" spans="1:6" ht="25.5">
      <c r="A53" s="36" t="s">
        <v>62</v>
      </c>
      <c r="B53" s="42" t="s">
        <v>63</v>
      </c>
      <c r="C53" s="38">
        <f>SUM(C54+C57)</f>
        <v>293.3</v>
      </c>
      <c r="D53" s="38">
        <f>SUM(D54+D57)</f>
        <v>389.95000000000005</v>
      </c>
      <c r="E53" s="38">
        <f t="shared" si="1"/>
        <v>132.95260825093763</v>
      </c>
      <c r="F53" s="133">
        <f t="shared" si="0"/>
        <v>-96.65000000000003</v>
      </c>
    </row>
    <row r="54" spans="1:6" ht="12.75">
      <c r="A54" s="36" t="s">
        <v>166</v>
      </c>
      <c r="B54" s="42" t="s">
        <v>167</v>
      </c>
      <c r="C54" s="38">
        <f>SUM(C55:C55)</f>
        <v>263.3</v>
      </c>
      <c r="D54" s="38">
        <f>SUM(D55:D55)</f>
        <v>194.2</v>
      </c>
      <c r="E54" s="38">
        <f t="shared" si="1"/>
        <v>73.75617166729965</v>
      </c>
      <c r="F54" s="133">
        <f t="shared" si="0"/>
        <v>69.10000000000002</v>
      </c>
    </row>
    <row r="55" spans="1:6" ht="12.75">
      <c r="A55" s="36" t="s">
        <v>168</v>
      </c>
      <c r="B55" s="42" t="s">
        <v>169</v>
      </c>
      <c r="C55" s="38">
        <f>SUM(C56:C56)</f>
        <v>263.3</v>
      </c>
      <c r="D55" s="38">
        <f>SUM(D56:D56)</f>
        <v>194.2</v>
      </c>
      <c r="E55" s="38">
        <f t="shared" si="1"/>
        <v>73.75617166729965</v>
      </c>
      <c r="F55" s="133">
        <f t="shared" si="0"/>
        <v>69.10000000000002</v>
      </c>
    </row>
    <row r="56" spans="1:6" ht="38.25">
      <c r="A56" s="39" t="s">
        <v>64</v>
      </c>
      <c r="B56" s="141" t="s">
        <v>257</v>
      </c>
      <c r="C56" s="41">
        <v>263.3</v>
      </c>
      <c r="D56" s="134">
        <v>194.2</v>
      </c>
      <c r="E56" s="41">
        <f t="shared" si="1"/>
        <v>73.75617166729965</v>
      </c>
      <c r="F56" s="135">
        <f t="shared" si="0"/>
        <v>69.10000000000002</v>
      </c>
    </row>
    <row r="57" spans="1:6" ht="12.75">
      <c r="A57" s="36" t="s">
        <v>170</v>
      </c>
      <c r="B57" s="42" t="s">
        <v>171</v>
      </c>
      <c r="C57" s="38">
        <f>SUM(C58+C59)</f>
        <v>30</v>
      </c>
      <c r="D57" s="38">
        <f>SUM(D58+D59)</f>
        <v>195.75000000000003</v>
      </c>
      <c r="E57" s="38">
        <f t="shared" si="1"/>
        <v>652.5000000000001</v>
      </c>
      <c r="F57" s="133">
        <f t="shared" si="0"/>
        <v>-165.75000000000003</v>
      </c>
    </row>
    <row r="58" spans="1:6" ht="38.25">
      <c r="A58" s="39" t="s">
        <v>65</v>
      </c>
      <c r="B58" s="40" t="s">
        <v>291</v>
      </c>
      <c r="C58" s="41"/>
      <c r="D58" s="134">
        <v>6.05</v>
      </c>
      <c r="E58" s="38"/>
      <c r="F58" s="135">
        <f t="shared" si="0"/>
        <v>-6.05</v>
      </c>
    </row>
    <row r="59" spans="1:6" ht="38.25">
      <c r="A59" s="36" t="s">
        <v>172</v>
      </c>
      <c r="B59" s="42" t="s">
        <v>66</v>
      </c>
      <c r="C59" s="38">
        <f>SUM(C60:C61)</f>
        <v>30</v>
      </c>
      <c r="D59" s="38">
        <f>SUM(D60:D61)</f>
        <v>189.70000000000002</v>
      </c>
      <c r="E59" s="38">
        <f t="shared" si="1"/>
        <v>632.3333333333334</v>
      </c>
      <c r="F59" s="133">
        <f t="shared" si="0"/>
        <v>-159.70000000000002</v>
      </c>
    </row>
    <row r="60" spans="1:6" ht="38.25">
      <c r="A60" s="39" t="s">
        <v>271</v>
      </c>
      <c r="B60" s="143" t="s">
        <v>258</v>
      </c>
      <c r="C60" s="41">
        <v>30</v>
      </c>
      <c r="D60" s="41">
        <v>189.15</v>
      </c>
      <c r="E60" s="41">
        <f t="shared" si="1"/>
        <v>630.5</v>
      </c>
      <c r="F60" s="135">
        <f t="shared" si="0"/>
        <v>-159.15</v>
      </c>
    </row>
    <row r="61" spans="1:6" ht="38.25">
      <c r="A61" s="39" t="s">
        <v>67</v>
      </c>
      <c r="B61" s="143" t="s">
        <v>258</v>
      </c>
      <c r="C61" s="41">
        <v>0</v>
      </c>
      <c r="D61" s="41">
        <v>0.55</v>
      </c>
      <c r="E61" s="38"/>
      <c r="F61" s="135">
        <f t="shared" si="0"/>
        <v>-0.55</v>
      </c>
    </row>
    <row r="62" spans="1:6" ht="25.5">
      <c r="A62" s="36" t="s">
        <v>68</v>
      </c>
      <c r="B62" s="42" t="s">
        <v>69</v>
      </c>
      <c r="C62" s="38">
        <f>SUM(C68+C65+C63)</f>
        <v>5470</v>
      </c>
      <c r="D62" s="38">
        <f>SUM(D68+D65+D63)</f>
        <v>1865.6100000000004</v>
      </c>
      <c r="E62" s="38">
        <f t="shared" si="1"/>
        <v>34.106215722120666</v>
      </c>
      <c r="F62" s="133">
        <f t="shared" si="0"/>
        <v>3604.3899999999994</v>
      </c>
    </row>
    <row r="63" spans="1:6" ht="12.75">
      <c r="A63" s="39" t="s">
        <v>173</v>
      </c>
      <c r="B63" s="42" t="s">
        <v>174</v>
      </c>
      <c r="C63" s="38">
        <f>SUM(C64)</f>
        <v>65</v>
      </c>
      <c r="D63" s="38">
        <f>SUM(D64)</f>
        <v>26.66</v>
      </c>
      <c r="E63" s="38">
        <f t="shared" si="1"/>
        <v>41.01538461538462</v>
      </c>
      <c r="F63" s="133">
        <f t="shared" si="0"/>
        <v>38.34</v>
      </c>
    </row>
    <row r="64" spans="1:6" ht="25.5">
      <c r="A64" s="39" t="s">
        <v>70</v>
      </c>
      <c r="B64" s="40" t="s">
        <v>71</v>
      </c>
      <c r="C64" s="41">
        <v>65</v>
      </c>
      <c r="D64" s="134">
        <v>26.66</v>
      </c>
      <c r="E64" s="41">
        <f aca="true" t="shared" si="2" ref="E64:E147">SUM(D64*100/C64)</f>
        <v>41.01538461538462</v>
      </c>
      <c r="F64" s="135">
        <f t="shared" si="0"/>
        <v>38.34</v>
      </c>
    </row>
    <row r="65" spans="1:6" ht="83.25" customHeight="1">
      <c r="A65" s="36" t="s">
        <v>259</v>
      </c>
      <c r="B65" s="119" t="s">
        <v>260</v>
      </c>
      <c r="C65" s="38">
        <f>SUM(C66:C67)</f>
        <v>4205</v>
      </c>
      <c r="D65" s="38">
        <f>SUM(D66:D67)</f>
        <v>1126.5900000000001</v>
      </c>
      <c r="E65" s="38">
        <f t="shared" si="2"/>
        <v>26.791676575505353</v>
      </c>
      <c r="F65" s="133">
        <f t="shared" si="0"/>
        <v>3078.41</v>
      </c>
    </row>
    <row r="66" spans="1:6" ht="95.25" customHeight="1">
      <c r="A66" s="39" t="s">
        <v>72</v>
      </c>
      <c r="B66" s="99" t="s">
        <v>261</v>
      </c>
      <c r="C66" s="41">
        <v>4100</v>
      </c>
      <c r="D66" s="134">
        <v>1057.14</v>
      </c>
      <c r="E66" s="41">
        <f t="shared" si="2"/>
        <v>25.783902439024395</v>
      </c>
      <c r="F66" s="135">
        <f t="shared" si="0"/>
        <v>3042.8599999999997</v>
      </c>
    </row>
    <row r="67" spans="1:6" ht="96.75" customHeight="1">
      <c r="A67" s="39" t="s">
        <v>73</v>
      </c>
      <c r="B67" s="99" t="s">
        <v>262</v>
      </c>
      <c r="C67" s="41">
        <v>105</v>
      </c>
      <c r="D67" s="134">
        <v>69.45</v>
      </c>
      <c r="E67" s="41">
        <f t="shared" si="2"/>
        <v>66.14285714285714</v>
      </c>
      <c r="F67" s="135">
        <f t="shared" si="0"/>
        <v>35.55</v>
      </c>
    </row>
    <row r="68" spans="1:6" ht="38.25">
      <c r="A68" s="36" t="s">
        <v>175</v>
      </c>
      <c r="B68" s="42" t="s">
        <v>176</v>
      </c>
      <c r="C68" s="38">
        <f>SUM(C69)</f>
        <v>1200</v>
      </c>
      <c r="D68" s="38">
        <f>SUM(D69)</f>
        <v>712.36</v>
      </c>
      <c r="E68" s="38">
        <f t="shared" si="2"/>
        <v>59.36333333333334</v>
      </c>
      <c r="F68" s="133">
        <f t="shared" si="0"/>
        <v>487.64</v>
      </c>
    </row>
    <row r="69" spans="1:6" ht="51">
      <c r="A69" s="39" t="s">
        <v>177</v>
      </c>
      <c r="B69" s="40" t="s">
        <v>74</v>
      </c>
      <c r="C69" s="41">
        <v>1200</v>
      </c>
      <c r="D69" s="136">
        <v>712.36</v>
      </c>
      <c r="E69" s="41">
        <f t="shared" si="2"/>
        <v>59.36333333333334</v>
      </c>
      <c r="F69" s="135">
        <f aca="true" t="shared" si="3" ref="F69:F115">SUM(C69-D69)</f>
        <v>487.64</v>
      </c>
    </row>
    <row r="70" spans="1:6" ht="12.75">
      <c r="A70" s="36" t="s">
        <v>75</v>
      </c>
      <c r="B70" s="42" t="s">
        <v>76</v>
      </c>
      <c r="C70" s="38">
        <f>SUM(C71+C72+C73+C74+C76+C78+C87+C88+C90+C91+C92+C94+C95)</f>
        <v>3258</v>
      </c>
      <c r="D70" s="38">
        <f>SUM(D71+D72+D73+D74+D76+D78+D87+D88+D89+D90+D91+D92+D94+D95)</f>
        <v>1606.79</v>
      </c>
      <c r="E70" s="38">
        <f t="shared" si="2"/>
        <v>49.3182934315531</v>
      </c>
      <c r="F70" s="133">
        <f t="shared" si="3"/>
        <v>1651.21</v>
      </c>
    </row>
    <row r="71" spans="1:6" ht="114.75">
      <c r="A71" s="39" t="s">
        <v>77</v>
      </c>
      <c r="B71" s="40" t="s">
        <v>292</v>
      </c>
      <c r="C71" s="41">
        <v>190</v>
      </c>
      <c r="D71" s="134">
        <v>25.46</v>
      </c>
      <c r="E71" s="41">
        <f t="shared" si="2"/>
        <v>13.4</v>
      </c>
      <c r="F71" s="135">
        <f t="shared" si="3"/>
        <v>164.54</v>
      </c>
    </row>
    <row r="72" spans="1:6" ht="51">
      <c r="A72" s="39" t="s">
        <v>78</v>
      </c>
      <c r="B72" s="40" t="s">
        <v>79</v>
      </c>
      <c r="C72" s="41">
        <v>20</v>
      </c>
      <c r="D72" s="134">
        <v>6.23</v>
      </c>
      <c r="E72" s="41">
        <f t="shared" si="2"/>
        <v>31.15</v>
      </c>
      <c r="F72" s="135">
        <f t="shared" si="3"/>
        <v>13.77</v>
      </c>
    </row>
    <row r="73" spans="1:6" ht="63.75">
      <c r="A73" s="39" t="s">
        <v>80</v>
      </c>
      <c r="B73" s="40" t="s">
        <v>81</v>
      </c>
      <c r="C73" s="41">
        <v>100</v>
      </c>
      <c r="D73" s="136">
        <v>46.5</v>
      </c>
      <c r="E73" s="41">
        <f t="shared" si="2"/>
        <v>46.5</v>
      </c>
      <c r="F73" s="135">
        <f t="shared" si="3"/>
        <v>53.5</v>
      </c>
    </row>
    <row r="74" spans="1:6" ht="63.75">
      <c r="A74" s="36" t="s">
        <v>293</v>
      </c>
      <c r="B74" s="42" t="s">
        <v>82</v>
      </c>
      <c r="C74" s="38">
        <f>SUM(C75)</f>
        <v>50</v>
      </c>
      <c r="D74" s="38">
        <f>SUM(D75)</f>
        <v>5</v>
      </c>
      <c r="E74" s="38">
        <f t="shared" si="2"/>
        <v>10</v>
      </c>
      <c r="F74" s="135">
        <f t="shared" si="3"/>
        <v>45</v>
      </c>
    </row>
    <row r="75" spans="1:6" ht="51">
      <c r="A75" s="39" t="s">
        <v>178</v>
      </c>
      <c r="B75" s="100" t="s">
        <v>263</v>
      </c>
      <c r="C75" s="41">
        <v>50</v>
      </c>
      <c r="D75" s="136">
        <v>5</v>
      </c>
      <c r="E75" s="41">
        <f t="shared" si="2"/>
        <v>10</v>
      </c>
      <c r="F75" s="135">
        <f t="shared" si="3"/>
        <v>45</v>
      </c>
    </row>
    <row r="76" spans="1:6" ht="51">
      <c r="A76" s="36" t="s">
        <v>264</v>
      </c>
      <c r="B76" s="42" t="s">
        <v>84</v>
      </c>
      <c r="C76" s="38">
        <f>SUM(C77)</f>
        <v>2</v>
      </c>
      <c r="D76" s="38">
        <f>SUM(D77)</f>
        <v>0</v>
      </c>
      <c r="E76" s="38">
        <f t="shared" si="2"/>
        <v>0</v>
      </c>
      <c r="F76" s="133">
        <f t="shared" si="3"/>
        <v>2</v>
      </c>
    </row>
    <row r="77" spans="1:6" ht="51">
      <c r="A77" s="39" t="s">
        <v>83</v>
      </c>
      <c r="B77" s="40" t="s">
        <v>84</v>
      </c>
      <c r="C77" s="45">
        <v>2</v>
      </c>
      <c r="D77" s="136"/>
      <c r="E77" s="41">
        <f t="shared" si="2"/>
        <v>0</v>
      </c>
      <c r="F77" s="135">
        <f t="shared" si="3"/>
        <v>2</v>
      </c>
    </row>
    <row r="78" spans="1:6" ht="102">
      <c r="A78" s="36" t="s">
        <v>265</v>
      </c>
      <c r="B78" s="46" t="s">
        <v>266</v>
      </c>
      <c r="C78" s="101">
        <f>SUM(C79+C81+C85)</f>
        <v>152</v>
      </c>
      <c r="D78" s="101">
        <f>SUM(D79+D81+D85)</f>
        <v>51.9</v>
      </c>
      <c r="E78" s="38">
        <f t="shared" si="2"/>
        <v>34.14473684210526</v>
      </c>
      <c r="F78" s="133">
        <f t="shared" si="3"/>
        <v>100.1</v>
      </c>
    </row>
    <row r="79" spans="1:6" ht="38.25">
      <c r="A79" s="127" t="s">
        <v>316</v>
      </c>
      <c r="B79" s="128" t="s">
        <v>317</v>
      </c>
      <c r="C79" s="129">
        <f>SUM(C80)</f>
        <v>0</v>
      </c>
      <c r="D79" s="129">
        <f>SUM(D80)</f>
        <v>0</v>
      </c>
      <c r="E79" s="130"/>
      <c r="F79" s="135">
        <f t="shared" si="3"/>
        <v>0</v>
      </c>
    </row>
    <row r="80" spans="1:6" ht="38.25">
      <c r="A80" s="39" t="s">
        <v>318</v>
      </c>
      <c r="B80" s="131" t="s">
        <v>317</v>
      </c>
      <c r="C80" s="101"/>
      <c r="D80" s="45">
        <v>0</v>
      </c>
      <c r="E80" s="41"/>
      <c r="F80" s="135">
        <f t="shared" si="3"/>
        <v>0</v>
      </c>
    </row>
    <row r="81" spans="1:6" ht="38.25">
      <c r="A81" s="127" t="s">
        <v>319</v>
      </c>
      <c r="B81" s="132" t="s">
        <v>267</v>
      </c>
      <c r="C81" s="129">
        <f>SUM(C82:C84)</f>
        <v>5</v>
      </c>
      <c r="D81" s="129">
        <f>SUM(D82:D84)</f>
        <v>11.5</v>
      </c>
      <c r="E81" s="129">
        <f>SUM(E82:E84)</f>
        <v>200</v>
      </c>
      <c r="F81" s="135">
        <f t="shared" si="3"/>
        <v>-6.5</v>
      </c>
    </row>
    <row r="82" spans="1:6" ht="38.25">
      <c r="A82" s="39" t="s">
        <v>320</v>
      </c>
      <c r="B82" s="99" t="s">
        <v>267</v>
      </c>
      <c r="C82" s="101"/>
      <c r="D82" s="45">
        <v>0</v>
      </c>
      <c r="E82" s="41"/>
      <c r="F82" s="135">
        <f t="shared" si="3"/>
        <v>0</v>
      </c>
    </row>
    <row r="83" spans="1:6" ht="38.25">
      <c r="A83" s="39" t="s">
        <v>321</v>
      </c>
      <c r="B83" s="99" t="s">
        <v>267</v>
      </c>
      <c r="C83" s="45">
        <v>0</v>
      </c>
      <c r="D83" s="45">
        <v>1.5</v>
      </c>
      <c r="E83" s="38"/>
      <c r="F83" s="135">
        <f t="shared" si="3"/>
        <v>-1.5</v>
      </c>
    </row>
    <row r="84" spans="1:6" ht="38.25">
      <c r="A84" s="39" t="s">
        <v>239</v>
      </c>
      <c r="B84" s="99" t="s">
        <v>267</v>
      </c>
      <c r="C84" s="45">
        <v>5</v>
      </c>
      <c r="D84" s="45">
        <v>10</v>
      </c>
      <c r="E84" s="41">
        <f t="shared" si="2"/>
        <v>200</v>
      </c>
      <c r="F84" s="135">
        <f t="shared" si="3"/>
        <v>-5</v>
      </c>
    </row>
    <row r="85" spans="1:6" ht="25.5">
      <c r="A85" s="127" t="s">
        <v>322</v>
      </c>
      <c r="B85" s="113" t="s">
        <v>86</v>
      </c>
      <c r="C85" s="129">
        <f>SUM(C86)</f>
        <v>147</v>
      </c>
      <c r="D85" s="129">
        <f>SUM(D86)</f>
        <v>40.4</v>
      </c>
      <c r="E85" s="130">
        <f t="shared" si="2"/>
        <v>27.482993197278912</v>
      </c>
      <c r="F85" s="135">
        <f t="shared" si="3"/>
        <v>106.6</v>
      </c>
    </row>
    <row r="86" spans="1:6" ht="25.5">
      <c r="A86" s="39" t="s">
        <v>85</v>
      </c>
      <c r="B86" s="40" t="s">
        <v>86</v>
      </c>
      <c r="C86" s="41">
        <v>147</v>
      </c>
      <c r="D86" s="136">
        <v>40.4</v>
      </c>
      <c r="E86" s="41">
        <f t="shared" si="2"/>
        <v>27.482993197278912</v>
      </c>
      <c r="F86" s="135">
        <f t="shared" si="3"/>
        <v>106.6</v>
      </c>
    </row>
    <row r="87" spans="1:6" ht="51">
      <c r="A87" s="39" t="s">
        <v>87</v>
      </c>
      <c r="B87" s="40" t="s">
        <v>88</v>
      </c>
      <c r="C87" s="41">
        <v>730</v>
      </c>
      <c r="D87" s="136">
        <v>442.1</v>
      </c>
      <c r="E87" s="41">
        <f t="shared" si="2"/>
        <v>60.56164383561644</v>
      </c>
      <c r="F87" s="135">
        <f t="shared" si="3"/>
        <v>287.9</v>
      </c>
    </row>
    <row r="88" spans="1:6" ht="25.5">
      <c r="A88" s="39" t="s">
        <v>272</v>
      </c>
      <c r="B88" s="39" t="s">
        <v>273</v>
      </c>
      <c r="C88" s="41">
        <v>0</v>
      </c>
      <c r="D88" s="136">
        <v>4.3</v>
      </c>
      <c r="E88" s="41"/>
      <c r="F88" s="135">
        <f t="shared" si="3"/>
        <v>-4.3</v>
      </c>
    </row>
    <row r="89" spans="1:6" ht="51">
      <c r="A89" s="39" t="s">
        <v>334</v>
      </c>
      <c r="B89" s="39" t="s">
        <v>335</v>
      </c>
      <c r="C89" s="41">
        <v>0</v>
      </c>
      <c r="D89" s="136">
        <v>9.58</v>
      </c>
      <c r="E89" s="41"/>
      <c r="F89" s="135">
        <f t="shared" si="3"/>
        <v>-9.58</v>
      </c>
    </row>
    <row r="90" spans="1:6" ht="38.25">
      <c r="A90" s="39" t="s">
        <v>294</v>
      </c>
      <c r="B90" s="40" t="s">
        <v>89</v>
      </c>
      <c r="C90" s="41">
        <v>2</v>
      </c>
      <c r="D90" s="134">
        <v>0.27</v>
      </c>
      <c r="E90" s="41">
        <f t="shared" si="2"/>
        <v>13.5</v>
      </c>
      <c r="F90" s="135">
        <f t="shared" si="3"/>
        <v>1.73</v>
      </c>
    </row>
    <row r="91" spans="1:6" ht="76.5">
      <c r="A91" s="39" t="s">
        <v>90</v>
      </c>
      <c r="B91" s="40" t="s">
        <v>91</v>
      </c>
      <c r="C91" s="41">
        <v>25</v>
      </c>
      <c r="D91" s="134">
        <v>0</v>
      </c>
      <c r="E91" s="41">
        <f t="shared" si="2"/>
        <v>0</v>
      </c>
      <c r="F91" s="135">
        <f t="shared" si="3"/>
        <v>25</v>
      </c>
    </row>
    <row r="92" spans="1:6" ht="63.75">
      <c r="A92" s="36" t="s">
        <v>295</v>
      </c>
      <c r="B92" s="42" t="s">
        <v>323</v>
      </c>
      <c r="C92" s="38">
        <f>SUM(C93:C93)</f>
        <v>53</v>
      </c>
      <c r="D92" s="38">
        <f>SUM(D93:D93)</f>
        <v>82.2</v>
      </c>
      <c r="E92" s="38">
        <f t="shared" si="2"/>
        <v>155.0943396226415</v>
      </c>
      <c r="F92" s="133">
        <f t="shared" si="3"/>
        <v>-29.200000000000003</v>
      </c>
    </row>
    <row r="93" spans="1:6" ht="63.75">
      <c r="A93" s="39" t="s">
        <v>179</v>
      </c>
      <c r="B93" s="40" t="s">
        <v>323</v>
      </c>
      <c r="C93" s="41">
        <v>53</v>
      </c>
      <c r="D93" s="136">
        <v>82.2</v>
      </c>
      <c r="E93" s="41">
        <f t="shared" si="2"/>
        <v>155.0943396226415</v>
      </c>
      <c r="F93" s="135">
        <f t="shared" si="3"/>
        <v>-29.200000000000003</v>
      </c>
    </row>
    <row r="94" spans="1:6" ht="51">
      <c r="A94" s="39" t="s">
        <v>92</v>
      </c>
      <c r="B94" s="40" t="s">
        <v>93</v>
      </c>
      <c r="C94" s="41">
        <v>105</v>
      </c>
      <c r="D94" s="136">
        <v>0</v>
      </c>
      <c r="E94" s="41">
        <f t="shared" si="2"/>
        <v>0</v>
      </c>
      <c r="F94" s="135">
        <f t="shared" si="3"/>
        <v>105</v>
      </c>
    </row>
    <row r="95" spans="1:6" ht="38.25">
      <c r="A95" s="36" t="s">
        <v>94</v>
      </c>
      <c r="B95" s="42" t="s">
        <v>95</v>
      </c>
      <c r="C95" s="38">
        <f>SUM(C97:C105)</f>
        <v>1829</v>
      </c>
      <c r="D95" s="38">
        <f>SUM(D97:D105)</f>
        <v>933.2499999999999</v>
      </c>
      <c r="E95" s="38">
        <f t="shared" si="2"/>
        <v>51.02515035538545</v>
      </c>
      <c r="F95" s="133">
        <f t="shared" si="3"/>
        <v>895.7500000000001</v>
      </c>
    </row>
    <row r="96" spans="1:6" ht="12.75">
      <c r="A96" s="39"/>
      <c r="B96" s="40" t="s">
        <v>96</v>
      </c>
      <c r="C96" s="41"/>
      <c r="D96" s="134"/>
      <c r="E96" s="41"/>
      <c r="F96" s="133"/>
    </row>
    <row r="97" spans="1:6" ht="12.75">
      <c r="A97" s="39" t="s">
        <v>324</v>
      </c>
      <c r="B97" s="40"/>
      <c r="C97" s="41"/>
      <c r="D97" s="136">
        <v>2</v>
      </c>
      <c r="E97" s="41"/>
      <c r="F97" s="135">
        <f t="shared" si="3"/>
        <v>-2</v>
      </c>
    </row>
    <row r="98" spans="1:6" ht="12.75">
      <c r="A98" s="39" t="s">
        <v>325</v>
      </c>
      <c r="B98" s="40"/>
      <c r="C98" s="41"/>
      <c r="D98" s="136">
        <v>0</v>
      </c>
      <c r="E98" s="41"/>
      <c r="F98" s="135">
        <f t="shared" si="3"/>
        <v>0</v>
      </c>
    </row>
    <row r="99" spans="1:6" ht="12.75">
      <c r="A99" s="39" t="s">
        <v>97</v>
      </c>
      <c r="B99" s="40"/>
      <c r="C99" s="41">
        <v>60</v>
      </c>
      <c r="D99" s="136">
        <v>16.43</v>
      </c>
      <c r="E99" s="41">
        <f t="shared" si="2"/>
        <v>27.383333333333333</v>
      </c>
      <c r="F99" s="135">
        <f t="shared" si="3"/>
        <v>43.57</v>
      </c>
    </row>
    <row r="100" spans="1:6" ht="12.75">
      <c r="A100" s="39" t="s">
        <v>98</v>
      </c>
      <c r="B100" s="40"/>
      <c r="C100" s="41">
        <v>18</v>
      </c>
      <c r="D100" s="136">
        <v>101.32</v>
      </c>
      <c r="E100" s="41">
        <f t="shared" si="2"/>
        <v>562.8888888888889</v>
      </c>
      <c r="F100" s="135">
        <f t="shared" si="3"/>
        <v>-83.32</v>
      </c>
    </row>
    <row r="101" spans="1:6" ht="12.75">
      <c r="A101" s="39" t="s">
        <v>274</v>
      </c>
      <c r="B101" s="40"/>
      <c r="C101" s="41">
        <v>0</v>
      </c>
      <c r="D101" s="136">
        <v>25</v>
      </c>
      <c r="E101" s="41"/>
      <c r="F101" s="135">
        <f t="shared" si="3"/>
        <v>-25</v>
      </c>
    </row>
    <row r="102" spans="1:6" ht="12.75">
      <c r="A102" s="39" t="s">
        <v>99</v>
      </c>
      <c r="B102" s="40"/>
      <c r="C102" s="41">
        <v>55</v>
      </c>
      <c r="D102" s="136">
        <v>38.3</v>
      </c>
      <c r="E102" s="41">
        <f t="shared" si="2"/>
        <v>69.63636363636363</v>
      </c>
      <c r="F102" s="135">
        <f t="shared" si="3"/>
        <v>16.700000000000003</v>
      </c>
    </row>
    <row r="103" spans="1:6" ht="12.75">
      <c r="A103" s="39" t="s">
        <v>100</v>
      </c>
      <c r="B103" s="40"/>
      <c r="C103" s="41">
        <v>0</v>
      </c>
      <c r="D103" s="136">
        <v>1.5</v>
      </c>
      <c r="E103" s="41"/>
      <c r="F103" s="135">
        <f t="shared" si="3"/>
        <v>-1.5</v>
      </c>
    </row>
    <row r="104" spans="1:6" ht="12.75">
      <c r="A104" s="39" t="s">
        <v>101</v>
      </c>
      <c r="B104" s="40"/>
      <c r="C104" s="41">
        <v>1696</v>
      </c>
      <c r="D104" s="134">
        <v>742.8</v>
      </c>
      <c r="E104" s="41">
        <f t="shared" si="2"/>
        <v>43.79716981132076</v>
      </c>
      <c r="F104" s="135">
        <f t="shared" si="3"/>
        <v>953.2</v>
      </c>
    </row>
    <row r="105" spans="1:6" ht="12.75">
      <c r="A105" s="39" t="s">
        <v>102</v>
      </c>
      <c r="B105" s="40"/>
      <c r="C105" s="41">
        <v>0</v>
      </c>
      <c r="D105" s="136">
        <v>5.9</v>
      </c>
      <c r="E105" s="41"/>
      <c r="F105" s="135">
        <f t="shared" si="3"/>
        <v>-5.9</v>
      </c>
    </row>
    <row r="106" spans="1:6" ht="12.75">
      <c r="A106" s="42" t="s">
        <v>103</v>
      </c>
      <c r="B106" s="42" t="s">
        <v>104</v>
      </c>
      <c r="C106" s="38">
        <f>SUM(C107)</f>
        <v>0</v>
      </c>
      <c r="D106" s="38">
        <f>SUM(D107)</f>
        <v>17.89</v>
      </c>
      <c r="E106" s="41"/>
      <c r="F106" s="133">
        <f t="shared" si="3"/>
        <v>-17.89</v>
      </c>
    </row>
    <row r="107" spans="1:6" ht="12.75">
      <c r="A107" s="40" t="s">
        <v>105</v>
      </c>
      <c r="B107" s="40" t="s">
        <v>106</v>
      </c>
      <c r="C107" s="41">
        <f>SUM(C108:C110)</f>
        <v>0</v>
      </c>
      <c r="D107" s="41">
        <f>SUM(D108:D110)</f>
        <v>17.89</v>
      </c>
      <c r="E107" s="41"/>
      <c r="F107" s="135">
        <f t="shared" si="3"/>
        <v>-17.89</v>
      </c>
    </row>
    <row r="108" spans="1:6" ht="12.75">
      <c r="A108" s="40" t="s">
        <v>107</v>
      </c>
      <c r="B108" s="40" t="s">
        <v>106</v>
      </c>
      <c r="C108" s="41">
        <v>0</v>
      </c>
      <c r="D108" s="136">
        <v>0.4</v>
      </c>
      <c r="E108" s="41"/>
      <c r="F108" s="135">
        <f t="shared" si="3"/>
        <v>-0.4</v>
      </c>
    </row>
    <row r="109" spans="1:6" ht="12.75">
      <c r="A109" s="40" t="s">
        <v>108</v>
      </c>
      <c r="B109" s="40" t="s">
        <v>106</v>
      </c>
      <c r="C109" s="41">
        <v>0</v>
      </c>
      <c r="D109" s="136">
        <v>10.42</v>
      </c>
      <c r="E109" s="41"/>
      <c r="F109" s="135">
        <f t="shared" si="3"/>
        <v>-10.42</v>
      </c>
    </row>
    <row r="110" spans="1:6" ht="12.75">
      <c r="A110" s="40" t="s">
        <v>336</v>
      </c>
      <c r="B110" s="40" t="s">
        <v>106</v>
      </c>
      <c r="C110" s="41">
        <v>0</v>
      </c>
      <c r="D110" s="136">
        <v>7.07</v>
      </c>
      <c r="E110" s="41"/>
      <c r="F110" s="135">
        <f t="shared" si="3"/>
        <v>-7.07</v>
      </c>
    </row>
    <row r="111" spans="1:6" ht="12.75">
      <c r="A111" s="120" t="s">
        <v>109</v>
      </c>
      <c r="B111" s="121" t="s">
        <v>110</v>
      </c>
      <c r="C111" s="53">
        <f>SUM(C112+C154+C157+C159)</f>
        <v>726436.1</v>
      </c>
      <c r="D111" s="53">
        <f>SUM(D112+D154+D157+D159)</f>
        <v>305381.06892</v>
      </c>
      <c r="E111" s="38">
        <f t="shared" si="2"/>
        <v>42.038256210009386</v>
      </c>
      <c r="F111" s="133">
        <f t="shared" si="3"/>
        <v>421055.03108</v>
      </c>
    </row>
    <row r="112" spans="1:6" ht="25.5">
      <c r="A112" s="39" t="s">
        <v>111</v>
      </c>
      <c r="B112" s="36" t="s">
        <v>112</v>
      </c>
      <c r="C112" s="44">
        <f>SUM(C113+C115+C135+C147)</f>
        <v>725936.1</v>
      </c>
      <c r="D112" s="44">
        <f>SUM(D113+D115+D135+D147)</f>
        <v>307410.664</v>
      </c>
      <c r="E112" s="38">
        <f t="shared" si="2"/>
        <v>42.34679388447551</v>
      </c>
      <c r="F112" s="133">
        <f t="shared" si="3"/>
        <v>418525.436</v>
      </c>
    </row>
    <row r="113" spans="1:6" ht="12.75">
      <c r="A113" s="47" t="s">
        <v>113</v>
      </c>
      <c r="B113" s="36" t="s">
        <v>114</v>
      </c>
      <c r="C113" s="48">
        <f>SUM(C114)</f>
        <v>7452</v>
      </c>
      <c r="D113" s="48">
        <f>SUM(D114)</f>
        <v>3105</v>
      </c>
      <c r="E113" s="38">
        <f t="shared" si="2"/>
        <v>41.666666666666664</v>
      </c>
      <c r="F113" s="133">
        <f t="shared" si="3"/>
        <v>4347</v>
      </c>
    </row>
    <row r="114" spans="1:6" ht="25.5">
      <c r="A114" s="49" t="s">
        <v>115</v>
      </c>
      <c r="B114" s="39" t="s">
        <v>116</v>
      </c>
      <c r="C114" s="50">
        <v>7452</v>
      </c>
      <c r="D114" s="136">
        <v>3105</v>
      </c>
      <c r="E114" s="41">
        <f t="shared" si="2"/>
        <v>41.666666666666664</v>
      </c>
      <c r="F114" s="135">
        <f t="shared" si="3"/>
        <v>4347</v>
      </c>
    </row>
    <row r="115" spans="1:6" ht="12.75">
      <c r="A115" s="47" t="s">
        <v>117</v>
      </c>
      <c r="B115" s="36" t="s">
        <v>118</v>
      </c>
      <c r="C115" s="38">
        <f>SUM(C116+C117+C120+C121+C122+C123)</f>
        <v>335553.4</v>
      </c>
      <c r="D115" s="38">
        <f>SUM(D116+D117+D120+D121+D123)</f>
        <v>126606.59999999999</v>
      </c>
      <c r="E115" s="38">
        <f t="shared" si="2"/>
        <v>37.73068608453975</v>
      </c>
      <c r="F115" s="133">
        <f t="shared" si="3"/>
        <v>208946.80000000005</v>
      </c>
    </row>
    <row r="116" spans="1:6" ht="51">
      <c r="A116" s="49" t="s">
        <v>296</v>
      </c>
      <c r="B116" s="39" t="s">
        <v>297</v>
      </c>
      <c r="C116" s="41">
        <v>591.7</v>
      </c>
      <c r="D116" s="41">
        <v>591.7</v>
      </c>
      <c r="E116" s="41">
        <f t="shared" si="2"/>
        <v>100</v>
      </c>
      <c r="F116" s="135">
        <f aca="true" t="shared" si="4" ref="F116:F163">SUM(C116-D116)</f>
        <v>0</v>
      </c>
    </row>
    <row r="117" spans="1:6" ht="41.25" customHeight="1">
      <c r="A117" s="47" t="s">
        <v>298</v>
      </c>
      <c r="B117" s="36" t="s">
        <v>299</v>
      </c>
      <c r="C117" s="38">
        <f>SUM(C118:C119)</f>
        <v>22924.1</v>
      </c>
      <c r="D117" s="38">
        <f>SUM(D118)</f>
        <v>0</v>
      </c>
      <c r="E117" s="38">
        <f t="shared" si="2"/>
        <v>0</v>
      </c>
      <c r="F117" s="133">
        <f t="shared" si="4"/>
        <v>22924.1</v>
      </c>
    </row>
    <row r="118" spans="1:6" ht="25.5">
      <c r="A118" s="49" t="s">
        <v>300</v>
      </c>
      <c r="B118" s="122" t="s">
        <v>301</v>
      </c>
      <c r="C118" s="41">
        <v>12879</v>
      </c>
      <c r="D118" s="41"/>
      <c r="E118" s="41">
        <f t="shared" si="2"/>
        <v>0</v>
      </c>
      <c r="F118" s="135">
        <f t="shared" si="4"/>
        <v>12879</v>
      </c>
    </row>
    <row r="119" spans="1:6" ht="102">
      <c r="A119" s="49" t="s">
        <v>300</v>
      </c>
      <c r="B119" s="122" t="s">
        <v>337</v>
      </c>
      <c r="C119" s="41">
        <v>10045.1</v>
      </c>
      <c r="D119" s="41"/>
      <c r="E119" s="41">
        <f>SUM(D119*100/C119)</f>
        <v>0</v>
      </c>
      <c r="F119" s="135">
        <f>SUM(C119-D119)</f>
        <v>10045.1</v>
      </c>
    </row>
    <row r="120" spans="1:6" ht="68.25" customHeight="1">
      <c r="A120" s="108" t="s">
        <v>275</v>
      </c>
      <c r="B120" s="144" t="s">
        <v>276</v>
      </c>
      <c r="C120" s="41">
        <v>8523.2</v>
      </c>
      <c r="D120" s="38"/>
      <c r="E120" s="41">
        <f t="shared" si="2"/>
        <v>0</v>
      </c>
      <c r="F120" s="135">
        <f t="shared" si="4"/>
        <v>8523.2</v>
      </c>
    </row>
    <row r="121" spans="1:6" ht="45" customHeight="1">
      <c r="A121" s="108" t="s">
        <v>277</v>
      </c>
      <c r="B121" s="144" t="s">
        <v>278</v>
      </c>
      <c r="C121" s="41">
        <v>12544.8</v>
      </c>
      <c r="D121" s="38"/>
      <c r="E121" s="41">
        <f t="shared" si="2"/>
        <v>0</v>
      </c>
      <c r="F121" s="135">
        <f t="shared" si="4"/>
        <v>12544.8</v>
      </c>
    </row>
    <row r="122" spans="1:6" ht="51">
      <c r="A122" s="108" t="s">
        <v>338</v>
      </c>
      <c r="B122" s="144" t="s">
        <v>339</v>
      </c>
      <c r="C122" s="41">
        <v>1058.3</v>
      </c>
      <c r="D122" s="38"/>
      <c r="E122" s="41">
        <f t="shared" si="2"/>
        <v>0</v>
      </c>
      <c r="F122" s="135">
        <f t="shared" si="4"/>
        <v>1058.3</v>
      </c>
    </row>
    <row r="123" spans="1:6" ht="13.5">
      <c r="A123" s="47" t="s">
        <v>119</v>
      </c>
      <c r="B123" s="51" t="s">
        <v>120</v>
      </c>
      <c r="C123" s="38">
        <f>SUM(C130+C124+C134)</f>
        <v>289911.3</v>
      </c>
      <c r="D123" s="38">
        <f>SUM(D130+D124+D134)</f>
        <v>126014.9</v>
      </c>
      <c r="E123" s="38">
        <f t="shared" si="2"/>
        <v>43.46670861053019</v>
      </c>
      <c r="F123" s="133">
        <f t="shared" si="4"/>
        <v>163896.4</v>
      </c>
    </row>
    <row r="124" spans="1:6" ht="13.5">
      <c r="A124" s="49" t="s">
        <v>279</v>
      </c>
      <c r="B124" s="123"/>
      <c r="C124" s="38">
        <f>SUM(C125:C129)</f>
        <v>1696.4</v>
      </c>
      <c r="D124" s="38">
        <f>SUM(D125:D129)</f>
        <v>0</v>
      </c>
      <c r="E124" s="38">
        <f t="shared" si="2"/>
        <v>0</v>
      </c>
      <c r="F124" s="133">
        <f t="shared" si="4"/>
        <v>1696.4</v>
      </c>
    </row>
    <row r="125" spans="1:6" ht="25.5">
      <c r="A125" s="49" t="s">
        <v>279</v>
      </c>
      <c r="B125" s="122" t="s">
        <v>302</v>
      </c>
      <c r="C125" s="41">
        <v>111.6</v>
      </c>
      <c r="D125" s="41"/>
      <c r="E125" s="38">
        <f t="shared" si="2"/>
        <v>0</v>
      </c>
      <c r="F125" s="135">
        <f t="shared" si="4"/>
        <v>111.6</v>
      </c>
    </row>
    <row r="126" spans="1:6" ht="89.25">
      <c r="A126" s="49" t="s">
        <v>279</v>
      </c>
      <c r="B126" s="109" t="s">
        <v>280</v>
      </c>
      <c r="C126" s="41">
        <v>148</v>
      </c>
      <c r="D126" s="38"/>
      <c r="E126" s="41">
        <f t="shared" si="2"/>
        <v>0</v>
      </c>
      <c r="F126" s="135">
        <f t="shared" si="4"/>
        <v>148</v>
      </c>
    </row>
    <row r="127" spans="1:6" ht="63.75">
      <c r="A127" s="49" t="s">
        <v>279</v>
      </c>
      <c r="B127" s="137" t="s">
        <v>281</v>
      </c>
      <c r="C127" s="41">
        <v>1261.3</v>
      </c>
      <c r="D127" s="38"/>
      <c r="E127" s="41">
        <f t="shared" si="2"/>
        <v>0</v>
      </c>
      <c r="F127" s="135">
        <f t="shared" si="4"/>
        <v>1261.3</v>
      </c>
    </row>
    <row r="128" spans="1:6" ht="63.75">
      <c r="A128" s="49" t="s">
        <v>279</v>
      </c>
      <c r="B128" s="145" t="s">
        <v>340</v>
      </c>
      <c r="C128" s="41">
        <v>28</v>
      </c>
      <c r="D128" s="38"/>
      <c r="E128" s="41">
        <f t="shared" si="2"/>
        <v>0</v>
      </c>
      <c r="F128" s="135">
        <f t="shared" si="4"/>
        <v>28</v>
      </c>
    </row>
    <row r="129" spans="1:6" ht="76.5">
      <c r="A129" s="49" t="s">
        <v>279</v>
      </c>
      <c r="B129" s="110" t="s">
        <v>282</v>
      </c>
      <c r="C129" s="41">
        <v>147.5</v>
      </c>
      <c r="D129" s="38"/>
      <c r="E129" s="41">
        <f t="shared" si="2"/>
        <v>0</v>
      </c>
      <c r="F129" s="135">
        <f t="shared" si="4"/>
        <v>147.5</v>
      </c>
    </row>
    <row r="130" spans="1:6" ht="12.75">
      <c r="A130" s="49" t="s">
        <v>121</v>
      </c>
      <c r="B130" s="110"/>
      <c r="C130" s="41">
        <f>SUM(C131:C133)</f>
        <v>40298.9</v>
      </c>
      <c r="D130" s="41">
        <f>SUM(D131:D133)</f>
        <v>22714.899999999998</v>
      </c>
      <c r="E130" s="41">
        <f t="shared" si="2"/>
        <v>56.36605465657871</v>
      </c>
      <c r="F130" s="135">
        <f t="shared" si="4"/>
        <v>17584.000000000004</v>
      </c>
    </row>
    <row r="131" spans="1:6" ht="38.25">
      <c r="A131" s="49" t="s">
        <v>121</v>
      </c>
      <c r="B131" s="39" t="s">
        <v>122</v>
      </c>
      <c r="C131" s="50">
        <v>29308</v>
      </c>
      <c r="D131" s="136">
        <v>11724</v>
      </c>
      <c r="E131" s="41">
        <f t="shared" si="2"/>
        <v>40.002729630135114</v>
      </c>
      <c r="F131" s="135">
        <f t="shared" si="4"/>
        <v>17584</v>
      </c>
    </row>
    <row r="132" spans="1:6" ht="25.5">
      <c r="A132" s="49" t="s">
        <v>121</v>
      </c>
      <c r="B132" s="39" t="s">
        <v>123</v>
      </c>
      <c r="C132" s="50">
        <v>10161.6</v>
      </c>
      <c r="D132" s="136">
        <v>10161.6</v>
      </c>
      <c r="E132" s="41">
        <f t="shared" si="2"/>
        <v>100</v>
      </c>
      <c r="F132" s="135">
        <f t="shared" si="4"/>
        <v>0</v>
      </c>
    </row>
    <row r="133" spans="1:6" ht="63.75">
      <c r="A133" s="49" t="s">
        <v>121</v>
      </c>
      <c r="B133" s="111" t="s">
        <v>283</v>
      </c>
      <c r="C133" s="50">
        <v>829.3</v>
      </c>
      <c r="D133" s="136">
        <v>829.3</v>
      </c>
      <c r="E133" s="41">
        <f t="shared" si="2"/>
        <v>100</v>
      </c>
      <c r="F133" s="135">
        <f t="shared" si="4"/>
        <v>0</v>
      </c>
    </row>
    <row r="134" spans="1:6" ht="51">
      <c r="A134" s="49" t="s">
        <v>124</v>
      </c>
      <c r="B134" s="39" t="s">
        <v>125</v>
      </c>
      <c r="C134" s="50">
        <v>247916</v>
      </c>
      <c r="D134" s="136">
        <v>103300</v>
      </c>
      <c r="E134" s="41">
        <f t="shared" si="2"/>
        <v>41.66733893738202</v>
      </c>
      <c r="F134" s="135">
        <f t="shared" si="4"/>
        <v>144616</v>
      </c>
    </row>
    <row r="135" spans="1:6" ht="12.75">
      <c r="A135" s="47" t="s">
        <v>126</v>
      </c>
      <c r="B135" s="36" t="s">
        <v>127</v>
      </c>
      <c r="C135" s="38">
        <f>SUM(C136+C137+C138+C144)</f>
        <v>376926</v>
      </c>
      <c r="D135" s="38">
        <f>SUM(D136+D137+D138+D144)</f>
        <v>175541.8</v>
      </c>
      <c r="E135" s="38">
        <f t="shared" si="2"/>
        <v>46.57195311546563</v>
      </c>
      <c r="F135" s="133">
        <f t="shared" si="4"/>
        <v>201384.2</v>
      </c>
    </row>
    <row r="136" spans="1:6" ht="38.25">
      <c r="A136" s="49" t="s">
        <v>128</v>
      </c>
      <c r="B136" s="39" t="s">
        <v>129</v>
      </c>
      <c r="C136" s="50">
        <v>16007</v>
      </c>
      <c r="D136" s="136">
        <v>8531.02</v>
      </c>
      <c r="E136" s="41">
        <f t="shared" si="2"/>
        <v>53.29555819329043</v>
      </c>
      <c r="F136" s="135">
        <f t="shared" si="4"/>
        <v>7475.98</v>
      </c>
    </row>
    <row r="137" spans="1:6" ht="38.25">
      <c r="A137" s="49" t="s">
        <v>130</v>
      </c>
      <c r="B137" s="39" t="s">
        <v>131</v>
      </c>
      <c r="C137" s="50">
        <v>16722</v>
      </c>
      <c r="D137" s="136">
        <v>5419.09</v>
      </c>
      <c r="E137" s="41">
        <f t="shared" si="2"/>
        <v>32.406948929553884</v>
      </c>
      <c r="F137" s="135">
        <f t="shared" si="4"/>
        <v>11302.91</v>
      </c>
    </row>
    <row r="138" spans="1:6" ht="40.5">
      <c r="A138" s="47" t="s">
        <v>132</v>
      </c>
      <c r="B138" s="51" t="s">
        <v>133</v>
      </c>
      <c r="C138" s="102">
        <f>SUM(C139:C143)</f>
        <v>66087</v>
      </c>
      <c r="D138" s="102">
        <f>SUM(D139:D143)</f>
        <v>41933.69</v>
      </c>
      <c r="E138" s="38">
        <f t="shared" si="2"/>
        <v>63.452252334044516</v>
      </c>
      <c r="F138" s="133">
        <f t="shared" si="4"/>
        <v>24153.309999999998</v>
      </c>
    </row>
    <row r="139" spans="1:6" ht="63.75">
      <c r="A139" s="49" t="s">
        <v>132</v>
      </c>
      <c r="B139" s="39" t="s">
        <v>134</v>
      </c>
      <c r="C139" s="50">
        <v>227</v>
      </c>
      <c r="D139" s="136">
        <v>37.83</v>
      </c>
      <c r="E139" s="41">
        <f t="shared" si="2"/>
        <v>16.665198237885463</v>
      </c>
      <c r="F139" s="135">
        <f t="shared" si="4"/>
        <v>189.17000000000002</v>
      </c>
    </row>
    <row r="140" spans="1:6" ht="63.75">
      <c r="A140" s="49" t="s">
        <v>132</v>
      </c>
      <c r="B140" s="39" t="s">
        <v>135</v>
      </c>
      <c r="C140" s="50">
        <v>63980</v>
      </c>
      <c r="D140" s="136">
        <v>41207.46</v>
      </c>
      <c r="E140" s="41">
        <f t="shared" si="2"/>
        <v>64.40678336980307</v>
      </c>
      <c r="F140" s="135">
        <f t="shared" si="4"/>
        <v>22772.54</v>
      </c>
    </row>
    <row r="141" spans="1:6" ht="63.75">
      <c r="A141" s="49" t="s">
        <v>132</v>
      </c>
      <c r="B141" s="39" t="s">
        <v>136</v>
      </c>
      <c r="C141" s="50">
        <v>0.1</v>
      </c>
      <c r="D141" s="136">
        <v>0.1</v>
      </c>
      <c r="E141" s="41">
        <f t="shared" si="2"/>
        <v>100</v>
      </c>
      <c r="F141" s="135">
        <f t="shared" si="4"/>
        <v>0</v>
      </c>
    </row>
    <row r="142" spans="1:6" ht="38.25">
      <c r="A142" s="49" t="s">
        <v>132</v>
      </c>
      <c r="B142" s="39" t="s">
        <v>137</v>
      </c>
      <c r="C142" s="50">
        <v>91.9</v>
      </c>
      <c r="D142" s="136">
        <v>91.9</v>
      </c>
      <c r="E142" s="41">
        <f t="shared" si="2"/>
        <v>100</v>
      </c>
      <c r="F142" s="135">
        <f t="shared" si="4"/>
        <v>0</v>
      </c>
    </row>
    <row r="143" spans="1:6" ht="76.5">
      <c r="A143" s="49" t="s">
        <v>132</v>
      </c>
      <c r="B143" s="39" t="s">
        <v>303</v>
      </c>
      <c r="C143" s="50">
        <v>1788</v>
      </c>
      <c r="D143" s="136">
        <v>596.4</v>
      </c>
      <c r="E143" s="41">
        <f t="shared" si="2"/>
        <v>33.355704697986575</v>
      </c>
      <c r="F143" s="135">
        <f t="shared" si="4"/>
        <v>1191.6</v>
      </c>
    </row>
    <row r="144" spans="1:6" ht="12.75">
      <c r="A144" s="47" t="s">
        <v>180</v>
      </c>
      <c r="B144" s="36" t="s">
        <v>181</v>
      </c>
      <c r="C144" s="44">
        <f>SUM(C145:C146)</f>
        <v>278110</v>
      </c>
      <c r="D144" s="44">
        <f>SUM(D145:D146)</f>
        <v>119658</v>
      </c>
      <c r="E144" s="38">
        <f t="shared" si="2"/>
        <v>43.025421595771455</v>
      </c>
      <c r="F144" s="133">
        <f t="shared" si="4"/>
        <v>158452</v>
      </c>
    </row>
    <row r="145" spans="1:6" ht="178.5">
      <c r="A145" s="49" t="s">
        <v>138</v>
      </c>
      <c r="B145" s="39" t="s">
        <v>139</v>
      </c>
      <c r="C145" s="50">
        <v>170704</v>
      </c>
      <c r="D145" s="136">
        <v>77624</v>
      </c>
      <c r="E145" s="41">
        <f t="shared" si="2"/>
        <v>45.47286531071328</v>
      </c>
      <c r="F145" s="135">
        <f t="shared" si="4"/>
        <v>93080</v>
      </c>
    </row>
    <row r="146" spans="1:6" ht="25.5">
      <c r="A146" s="49" t="s">
        <v>138</v>
      </c>
      <c r="B146" s="39" t="s">
        <v>182</v>
      </c>
      <c r="C146" s="50">
        <v>107406</v>
      </c>
      <c r="D146" s="136">
        <v>42034</v>
      </c>
      <c r="E146" s="41">
        <f t="shared" si="2"/>
        <v>39.135616259799264</v>
      </c>
      <c r="F146" s="135">
        <f t="shared" si="4"/>
        <v>65372</v>
      </c>
    </row>
    <row r="147" spans="1:6" ht="12.75">
      <c r="A147" s="47" t="s">
        <v>284</v>
      </c>
      <c r="B147" s="36" t="s">
        <v>285</v>
      </c>
      <c r="C147" s="44">
        <f>SUM(C148+C149)</f>
        <v>6004.7</v>
      </c>
      <c r="D147" s="44">
        <f>SUM(D148+D149)</f>
        <v>2157.264</v>
      </c>
      <c r="E147" s="38">
        <f t="shared" si="2"/>
        <v>35.92625776475095</v>
      </c>
      <c r="F147" s="133">
        <f t="shared" si="4"/>
        <v>3847.4359999999997</v>
      </c>
    </row>
    <row r="148" spans="1:6" ht="76.5">
      <c r="A148" s="49" t="s">
        <v>304</v>
      </c>
      <c r="B148" s="40" t="s">
        <v>305</v>
      </c>
      <c r="C148" s="50">
        <v>2179.2</v>
      </c>
      <c r="D148" s="50"/>
      <c r="E148" s="41"/>
      <c r="F148" s="135">
        <f t="shared" si="4"/>
        <v>2179.2</v>
      </c>
    </row>
    <row r="149" spans="1:6" ht="25.5">
      <c r="A149" s="112" t="s">
        <v>286</v>
      </c>
      <c r="B149" s="113" t="s">
        <v>287</v>
      </c>
      <c r="C149" s="114">
        <f>SUM(C150:C153)</f>
        <v>3825.5</v>
      </c>
      <c r="D149" s="114">
        <f>SUM(D150:D153)</f>
        <v>2157.264</v>
      </c>
      <c r="E149" s="130">
        <f aca="true" t="shared" si="5" ref="E149:E155">SUM(D149*100/C149)</f>
        <v>56.39168736112927</v>
      </c>
      <c r="F149" s="135">
        <f t="shared" si="4"/>
        <v>1668.2359999999999</v>
      </c>
    </row>
    <row r="150" spans="1:6" ht="63.75">
      <c r="A150" s="49" t="s">
        <v>288</v>
      </c>
      <c r="B150" s="40" t="s">
        <v>289</v>
      </c>
      <c r="C150" s="50">
        <v>1964.5</v>
      </c>
      <c r="D150" s="136">
        <v>1964.42</v>
      </c>
      <c r="E150" s="41">
        <f t="shared" si="5"/>
        <v>99.99592771697633</v>
      </c>
      <c r="F150" s="135">
        <f t="shared" si="4"/>
        <v>0.07999999999992724</v>
      </c>
    </row>
    <row r="151" spans="1:6" ht="51">
      <c r="A151" s="49" t="s">
        <v>326</v>
      </c>
      <c r="B151" s="40" t="s">
        <v>327</v>
      </c>
      <c r="C151" s="50">
        <v>99.4</v>
      </c>
      <c r="D151" s="146">
        <v>99.444</v>
      </c>
      <c r="E151" s="41">
        <f t="shared" si="5"/>
        <v>100.04426559356136</v>
      </c>
      <c r="F151" s="135">
        <f t="shared" si="4"/>
        <v>-0.04399999999999693</v>
      </c>
    </row>
    <row r="152" spans="1:6" ht="51">
      <c r="A152" s="49" t="s">
        <v>326</v>
      </c>
      <c r="B152" s="40" t="s">
        <v>341</v>
      </c>
      <c r="C152" s="50">
        <v>93.4</v>
      </c>
      <c r="D152" s="136">
        <v>93.4</v>
      </c>
      <c r="E152" s="41">
        <f>SUM(D152*100/C152)</f>
        <v>100</v>
      </c>
      <c r="F152" s="135">
        <f>SUM(C152-D152)</f>
        <v>0</v>
      </c>
    </row>
    <row r="153" spans="1:6" ht="114.75">
      <c r="A153" s="49" t="s">
        <v>342</v>
      </c>
      <c r="B153" s="39" t="s">
        <v>343</v>
      </c>
      <c r="C153" s="50">
        <v>1668.2</v>
      </c>
      <c r="D153" s="147"/>
      <c r="E153" s="41">
        <f>SUM(D153*100/C153)</f>
        <v>0</v>
      </c>
      <c r="F153" s="135">
        <f>SUM(C153-D153)</f>
        <v>1668.2</v>
      </c>
    </row>
    <row r="154" spans="1:6" ht="25.5">
      <c r="A154" s="47" t="s">
        <v>306</v>
      </c>
      <c r="B154" s="36" t="s">
        <v>307</v>
      </c>
      <c r="C154" s="139">
        <f>SUM(C155:C156)</f>
        <v>500</v>
      </c>
      <c r="D154" s="139">
        <f>SUM(D155:D156)</f>
        <v>500</v>
      </c>
      <c r="E154" s="38">
        <f t="shared" si="5"/>
        <v>100</v>
      </c>
      <c r="F154" s="133">
        <f t="shared" si="4"/>
        <v>0</v>
      </c>
    </row>
    <row r="155" spans="1:6" ht="25.5">
      <c r="A155" s="49" t="s">
        <v>328</v>
      </c>
      <c r="B155" s="39" t="s">
        <v>307</v>
      </c>
      <c r="C155" s="136">
        <v>500</v>
      </c>
      <c r="D155" s="136">
        <v>500</v>
      </c>
      <c r="E155" s="41">
        <f t="shared" si="5"/>
        <v>100</v>
      </c>
      <c r="F155" s="135">
        <f t="shared" si="4"/>
        <v>0</v>
      </c>
    </row>
    <row r="156" spans="1:6" ht="25.5">
      <c r="A156" s="49" t="s">
        <v>308</v>
      </c>
      <c r="B156" s="39" t="s">
        <v>307</v>
      </c>
      <c r="C156" s="50"/>
      <c r="D156" s="136"/>
      <c r="E156" s="41"/>
      <c r="F156" s="135">
        <f t="shared" si="4"/>
        <v>0</v>
      </c>
    </row>
    <row r="157" spans="1:6" ht="25.5">
      <c r="A157" s="47" t="s">
        <v>140</v>
      </c>
      <c r="B157" s="36" t="s">
        <v>141</v>
      </c>
      <c r="C157" s="38">
        <f>SUM(C158:C158)</f>
        <v>0</v>
      </c>
      <c r="D157" s="38">
        <f>SUM(D158:D158)</f>
        <v>1216.979</v>
      </c>
      <c r="E157" s="38"/>
      <c r="F157" s="133">
        <f t="shared" si="4"/>
        <v>-1216.979</v>
      </c>
    </row>
    <row r="158" spans="1:6" ht="38.25">
      <c r="A158" s="49" t="s">
        <v>309</v>
      </c>
      <c r="B158" s="39" t="s">
        <v>142</v>
      </c>
      <c r="C158" s="50">
        <v>0</v>
      </c>
      <c r="D158" s="136">
        <v>1216.979</v>
      </c>
      <c r="E158" s="41"/>
      <c r="F158" s="135">
        <f t="shared" si="4"/>
        <v>-1216.979</v>
      </c>
    </row>
    <row r="159" spans="1:6" ht="51">
      <c r="A159" s="47" t="s">
        <v>143</v>
      </c>
      <c r="B159" s="36" t="s">
        <v>268</v>
      </c>
      <c r="C159" s="44">
        <f>SUM(C160:C162)</f>
        <v>0</v>
      </c>
      <c r="D159" s="44">
        <f>SUM(D160:D162)</f>
        <v>-3746.57408</v>
      </c>
      <c r="E159" s="41"/>
      <c r="F159" s="133">
        <f t="shared" si="4"/>
        <v>3746.57408</v>
      </c>
    </row>
    <row r="160" spans="1:6" ht="12.75">
      <c r="A160" s="49" t="s">
        <v>144</v>
      </c>
      <c r="B160" s="39"/>
      <c r="C160" s="124"/>
      <c r="D160" s="136">
        <v>-1930.34971</v>
      </c>
      <c r="E160" s="41"/>
      <c r="F160" s="135">
        <f t="shared" si="4"/>
        <v>1930.34971</v>
      </c>
    </row>
    <row r="161" spans="1:6" ht="12.75">
      <c r="A161" s="49" t="s">
        <v>145</v>
      </c>
      <c r="B161" s="39"/>
      <c r="C161" s="50" t="s">
        <v>310</v>
      </c>
      <c r="D161" s="136">
        <v>-1689.27437</v>
      </c>
      <c r="E161" s="41"/>
      <c r="F161" s="135">
        <v>1689.27</v>
      </c>
    </row>
    <row r="162" spans="1:6" ht="12.75">
      <c r="A162" s="49" t="s">
        <v>146</v>
      </c>
      <c r="B162" s="39"/>
      <c r="C162" s="50"/>
      <c r="D162" s="136">
        <v>-126.95</v>
      </c>
      <c r="E162" s="41"/>
      <c r="F162" s="135">
        <f t="shared" si="4"/>
        <v>126.95</v>
      </c>
    </row>
    <row r="163" spans="1:6" ht="12.75">
      <c r="A163" s="47"/>
      <c r="B163" s="36" t="s">
        <v>147</v>
      </c>
      <c r="C163" s="44">
        <f>SUM(C111+C4)</f>
        <v>1249073.02</v>
      </c>
      <c r="D163" s="44">
        <f>SUM(D111+D4)</f>
        <v>495291.57892</v>
      </c>
      <c r="E163" s="38">
        <f>SUM(D163*100/C163)</f>
        <v>39.65273214531525</v>
      </c>
      <c r="F163" s="133">
        <f t="shared" si="4"/>
        <v>753781.44108</v>
      </c>
    </row>
  </sheetData>
  <sheetProtection/>
  <mergeCells count="1">
    <mergeCell ref="A1:F1"/>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R70"/>
  <sheetViews>
    <sheetView zoomScalePageLayoutView="0" workbookViewId="0" topLeftCell="A1">
      <selection activeCell="B9" sqref="B9"/>
    </sheetView>
  </sheetViews>
  <sheetFormatPr defaultColWidth="9.140625" defaultRowHeight="12.75"/>
  <cols>
    <col min="1" max="1" width="12.7109375" style="0" customWidth="1"/>
    <col min="2" max="2" width="65.00390625" style="0" customWidth="1"/>
    <col min="3" max="3" width="14.57421875" style="0" customWidth="1"/>
    <col min="4" max="4" width="8.421875" style="0" hidden="1" customWidth="1"/>
    <col min="5" max="5" width="15.57421875" style="92" customWidth="1"/>
    <col min="6" max="6" width="6.7109375" style="0" hidden="1" customWidth="1"/>
    <col min="7" max="7" width="14.140625" style="0" customWidth="1"/>
  </cols>
  <sheetData>
    <row r="1" spans="1:7" ht="19.5">
      <c r="A1" s="150" t="s">
        <v>187</v>
      </c>
      <c r="B1" s="150"/>
      <c r="C1" s="150"/>
      <c r="D1" s="150"/>
      <c r="E1" s="150"/>
      <c r="F1" s="150"/>
      <c r="G1" s="150"/>
    </row>
    <row r="2" spans="1:7" ht="19.5">
      <c r="A2" s="150" t="s">
        <v>330</v>
      </c>
      <c r="B2" s="150"/>
      <c r="C2" s="150"/>
      <c r="D2" s="150"/>
      <c r="E2" s="150"/>
      <c r="F2" s="150"/>
      <c r="G2" s="150"/>
    </row>
    <row r="3" spans="1:7" ht="15.75">
      <c r="A3" s="1"/>
      <c r="B3" s="1"/>
      <c r="C3" s="1"/>
      <c r="D3" s="1"/>
      <c r="E3" s="151"/>
      <c r="F3" s="151"/>
      <c r="G3" s="151"/>
    </row>
    <row r="4" spans="1:7" s="4" customFormat="1" ht="110.25">
      <c r="A4" s="7" t="s">
        <v>188</v>
      </c>
      <c r="B4" s="7" t="s">
        <v>189</v>
      </c>
      <c r="C4" s="8" t="s">
        <v>240</v>
      </c>
      <c r="D4" s="7" t="s">
        <v>190</v>
      </c>
      <c r="E4" s="8" t="s">
        <v>329</v>
      </c>
      <c r="F4" s="7" t="s">
        <v>191</v>
      </c>
      <c r="G4" s="52" t="s">
        <v>241</v>
      </c>
    </row>
    <row r="5" spans="1:7" ht="15.75">
      <c r="A5" s="9">
        <v>100</v>
      </c>
      <c r="B5" s="10" t="s">
        <v>192</v>
      </c>
      <c r="C5" s="11">
        <f>SUM(C6:C13)</f>
        <v>78406.50000000001</v>
      </c>
      <c r="D5" s="12"/>
      <c r="E5" s="11">
        <f>SUM(E6:E13)</f>
        <v>24784.1</v>
      </c>
      <c r="F5" s="12"/>
      <c r="G5" s="13">
        <f aca="true" t="shared" si="0" ref="G5:G57">E5/C5*100</f>
        <v>31.60975174252134</v>
      </c>
    </row>
    <row r="6" spans="1:7" s="5" customFormat="1" ht="31.5">
      <c r="A6" s="14">
        <v>102</v>
      </c>
      <c r="B6" s="15" t="s">
        <v>193</v>
      </c>
      <c r="C6" s="54">
        <v>1388.5</v>
      </c>
      <c r="D6" s="16"/>
      <c r="E6" s="103">
        <v>550</v>
      </c>
      <c r="F6" s="16"/>
      <c r="G6" s="3">
        <f t="shared" si="0"/>
        <v>39.611091105509544</v>
      </c>
    </row>
    <row r="7" spans="1:18" ht="31.5">
      <c r="A7" s="17">
        <v>103</v>
      </c>
      <c r="B7" s="15" t="s">
        <v>232</v>
      </c>
      <c r="C7" s="18">
        <v>3135.8</v>
      </c>
      <c r="D7" s="2"/>
      <c r="E7" s="18">
        <v>1538.3</v>
      </c>
      <c r="F7" s="2"/>
      <c r="G7" s="3">
        <f t="shared" si="0"/>
        <v>49.05606224886791</v>
      </c>
      <c r="K7" s="55"/>
      <c r="L7" s="55"/>
      <c r="M7" s="56"/>
      <c r="N7" s="55"/>
      <c r="O7" s="55"/>
      <c r="P7" s="55"/>
      <c r="Q7" s="55"/>
      <c r="R7" s="57"/>
    </row>
    <row r="8" spans="1:18" ht="47.25">
      <c r="A8" s="17">
        <v>104</v>
      </c>
      <c r="B8" s="15" t="s">
        <v>0</v>
      </c>
      <c r="C8" s="18">
        <v>45694.3</v>
      </c>
      <c r="D8" s="2"/>
      <c r="E8" s="18">
        <v>17018.2</v>
      </c>
      <c r="F8" s="2"/>
      <c r="G8" s="3">
        <f t="shared" si="0"/>
        <v>37.24359493416028</v>
      </c>
      <c r="K8" s="58"/>
      <c r="L8" s="59"/>
      <c r="M8" s="60"/>
      <c r="N8" s="61"/>
      <c r="O8" s="62"/>
      <c r="P8" s="61"/>
      <c r="Q8" s="62"/>
      <c r="R8" s="57"/>
    </row>
    <row r="9" spans="1:18" ht="15.75">
      <c r="A9" s="17">
        <v>105</v>
      </c>
      <c r="B9" s="15" t="s">
        <v>194</v>
      </c>
      <c r="C9" s="18">
        <v>0</v>
      </c>
      <c r="D9" s="2"/>
      <c r="E9" s="18">
        <v>0</v>
      </c>
      <c r="F9" s="2"/>
      <c r="G9" s="3">
        <v>0</v>
      </c>
      <c r="K9" s="63"/>
      <c r="L9" s="64"/>
      <c r="M9" s="65"/>
      <c r="N9" s="66"/>
      <c r="O9" s="66"/>
      <c r="P9" s="66"/>
      <c r="Q9" s="67"/>
      <c r="R9" s="57"/>
    </row>
    <row r="10" spans="1:18" ht="47.25">
      <c r="A10" s="17">
        <v>106</v>
      </c>
      <c r="B10" s="15" t="s">
        <v>195</v>
      </c>
      <c r="C10" s="18">
        <v>11888.8</v>
      </c>
      <c r="D10" s="2"/>
      <c r="E10" s="18">
        <v>4780.6</v>
      </c>
      <c r="F10" s="2"/>
      <c r="G10" s="3">
        <f t="shared" si="0"/>
        <v>40.210954848260556</v>
      </c>
      <c r="K10" s="68"/>
      <c r="L10" s="64"/>
      <c r="M10" s="69"/>
      <c r="N10" s="70"/>
      <c r="O10" s="70"/>
      <c r="P10" s="70"/>
      <c r="Q10" s="67"/>
      <c r="R10" s="57"/>
    </row>
    <row r="11" spans="1:18" ht="15.75">
      <c r="A11" s="17">
        <v>107</v>
      </c>
      <c r="B11" s="15" t="s">
        <v>196</v>
      </c>
      <c r="C11" s="18">
        <v>0</v>
      </c>
      <c r="D11" s="2"/>
      <c r="E11" s="22">
        <v>0</v>
      </c>
      <c r="F11" s="2"/>
      <c r="G11" s="3">
        <v>0</v>
      </c>
      <c r="K11" s="68"/>
      <c r="L11" s="64"/>
      <c r="M11" s="69"/>
      <c r="N11" s="70"/>
      <c r="O11" s="67"/>
      <c r="P11" s="70"/>
      <c r="Q11" s="67"/>
      <c r="R11" s="57"/>
    </row>
    <row r="12" spans="1:18" ht="15.75">
      <c r="A12" s="17">
        <v>111</v>
      </c>
      <c r="B12" s="15" t="s">
        <v>197</v>
      </c>
      <c r="C12" s="104">
        <v>8500</v>
      </c>
      <c r="D12" s="105"/>
      <c r="E12" s="105">
        <v>0</v>
      </c>
      <c r="F12" s="105"/>
      <c r="G12" s="104">
        <v>90.7</v>
      </c>
      <c r="K12" s="68"/>
      <c r="L12" s="64"/>
      <c r="M12" s="69"/>
      <c r="N12" s="70"/>
      <c r="O12" s="70"/>
      <c r="P12" s="70"/>
      <c r="Q12" s="67"/>
      <c r="R12" s="57"/>
    </row>
    <row r="13" spans="1:18" ht="15.75">
      <c r="A13" s="17">
        <v>113</v>
      </c>
      <c r="B13" s="15" t="s">
        <v>198</v>
      </c>
      <c r="C13" s="18">
        <v>7799.1</v>
      </c>
      <c r="D13" s="2"/>
      <c r="E13" s="18">
        <v>897</v>
      </c>
      <c r="F13" s="2"/>
      <c r="G13" s="3">
        <f t="shared" si="0"/>
        <v>11.5013270762011</v>
      </c>
      <c r="K13" s="68"/>
      <c r="L13" s="64"/>
      <c r="M13" s="69"/>
      <c r="N13" s="70"/>
      <c r="O13" s="67"/>
      <c r="P13" s="70"/>
      <c r="Q13" s="67"/>
      <c r="R13" s="57"/>
    </row>
    <row r="14" spans="1:18" ht="31.5">
      <c r="A14" s="19">
        <v>300</v>
      </c>
      <c r="B14" s="20" t="s">
        <v>238</v>
      </c>
      <c r="C14" s="106">
        <f>SUM(C15:C18)</f>
        <v>10579</v>
      </c>
      <c r="D14" s="21"/>
      <c r="E14" s="71">
        <f>SUM(E15:E18)</f>
        <v>1943.4</v>
      </c>
      <c r="F14" s="21"/>
      <c r="G14" s="107">
        <f t="shared" si="0"/>
        <v>18.370356366386236</v>
      </c>
      <c r="K14" s="68"/>
      <c r="L14" s="64"/>
      <c r="M14" s="69"/>
      <c r="N14" s="70"/>
      <c r="O14" s="70"/>
      <c r="P14" s="70"/>
      <c r="Q14" s="67"/>
      <c r="R14" s="57"/>
    </row>
    <row r="15" spans="1:18" ht="15.75">
      <c r="A15" s="17">
        <v>302</v>
      </c>
      <c r="B15" s="15" t="s">
        <v>199</v>
      </c>
      <c r="C15" s="18">
        <v>0</v>
      </c>
      <c r="D15" s="3"/>
      <c r="E15" s="18">
        <v>0</v>
      </c>
      <c r="F15" s="2"/>
      <c r="G15" s="3">
        <v>0</v>
      </c>
      <c r="K15" s="68"/>
      <c r="L15" s="64"/>
      <c r="M15" s="69"/>
      <c r="N15" s="70"/>
      <c r="O15" s="70"/>
      <c r="P15" s="70"/>
      <c r="Q15" s="67"/>
      <c r="R15" s="57"/>
    </row>
    <row r="16" spans="1:18" ht="47.25">
      <c r="A16" s="17">
        <v>309</v>
      </c>
      <c r="B16" s="15" t="s">
        <v>233</v>
      </c>
      <c r="C16" s="18">
        <v>5182.5</v>
      </c>
      <c r="D16" s="2"/>
      <c r="E16" s="18">
        <v>1178.3</v>
      </c>
      <c r="F16" s="2"/>
      <c r="G16" s="3">
        <f t="shared" si="0"/>
        <v>22.736131210805592</v>
      </c>
      <c r="K16" s="68"/>
      <c r="L16" s="64"/>
      <c r="M16" s="69"/>
      <c r="N16" s="70"/>
      <c r="O16" s="67"/>
      <c r="P16" s="70"/>
      <c r="Q16" s="67"/>
      <c r="R16" s="57"/>
    </row>
    <row r="17" spans="1:18" ht="15.75">
      <c r="A17" s="17">
        <v>310</v>
      </c>
      <c r="B17" s="15" t="s">
        <v>200</v>
      </c>
      <c r="C17" s="18">
        <v>4058</v>
      </c>
      <c r="D17" s="2"/>
      <c r="E17" s="18">
        <v>347.5</v>
      </c>
      <c r="F17" s="2"/>
      <c r="G17" s="3">
        <f t="shared" si="0"/>
        <v>8.563331690487926</v>
      </c>
      <c r="K17" s="72"/>
      <c r="L17" s="73"/>
      <c r="M17" s="74"/>
      <c r="N17" s="75"/>
      <c r="O17" s="75"/>
      <c r="P17" s="75"/>
      <c r="Q17" s="67"/>
      <c r="R17" s="57"/>
    </row>
    <row r="18" spans="1:18" ht="31.5">
      <c r="A18" s="17">
        <v>314</v>
      </c>
      <c r="B18" s="15" t="s">
        <v>242</v>
      </c>
      <c r="C18" s="22">
        <v>1338.5</v>
      </c>
      <c r="D18" s="2"/>
      <c r="E18" s="18">
        <v>417.6</v>
      </c>
      <c r="F18" s="2"/>
      <c r="G18" s="3">
        <f t="shared" si="0"/>
        <v>31.199103474038104</v>
      </c>
      <c r="K18" s="68"/>
      <c r="L18" s="64"/>
      <c r="M18" s="76"/>
      <c r="N18" s="70"/>
      <c r="O18" s="70"/>
      <c r="P18" s="70"/>
      <c r="Q18" s="67"/>
      <c r="R18" s="57"/>
    </row>
    <row r="19" spans="1:18" ht="15.75">
      <c r="A19" s="23">
        <v>400</v>
      </c>
      <c r="B19" s="10" t="s">
        <v>201</v>
      </c>
      <c r="C19" s="24">
        <f>SUM(C20:C25)</f>
        <v>36664.100000000006</v>
      </c>
      <c r="D19" s="12"/>
      <c r="E19" s="11">
        <f>SUM(E20:E25)</f>
        <v>8515.2</v>
      </c>
      <c r="F19" s="12"/>
      <c r="G19" s="3">
        <f t="shared" si="0"/>
        <v>23.224898470165638</v>
      </c>
      <c r="K19" s="68"/>
      <c r="L19" s="64"/>
      <c r="M19" s="76"/>
      <c r="N19" s="70"/>
      <c r="O19" s="70"/>
      <c r="P19" s="70"/>
      <c r="Q19" s="67"/>
      <c r="R19" s="57"/>
    </row>
    <row r="20" spans="1:18" ht="15.75">
      <c r="A20" s="17">
        <v>405</v>
      </c>
      <c r="B20" s="15" t="s">
        <v>202</v>
      </c>
      <c r="C20" s="18">
        <v>50</v>
      </c>
      <c r="D20" s="2"/>
      <c r="E20" s="18">
        <v>0</v>
      </c>
      <c r="F20" s="2"/>
      <c r="G20" s="3">
        <f t="shared" si="0"/>
        <v>0</v>
      </c>
      <c r="K20" s="68"/>
      <c r="L20" s="64"/>
      <c r="M20" s="76"/>
      <c r="N20" s="70"/>
      <c r="O20" s="70"/>
      <c r="P20" s="70"/>
      <c r="Q20" s="67"/>
      <c r="R20" s="57"/>
    </row>
    <row r="21" spans="1:18" ht="15.75">
      <c r="A21" s="17">
        <v>406</v>
      </c>
      <c r="B21" s="15" t="s">
        <v>203</v>
      </c>
      <c r="C21" s="18">
        <v>1389</v>
      </c>
      <c r="D21" s="2"/>
      <c r="E21" s="18">
        <v>268</v>
      </c>
      <c r="F21" s="2"/>
      <c r="G21" s="3">
        <f t="shared" si="0"/>
        <v>19.29445644348452</v>
      </c>
      <c r="K21" s="68"/>
      <c r="L21" s="64"/>
      <c r="M21" s="76"/>
      <c r="N21" s="70"/>
      <c r="O21" s="70"/>
      <c r="P21" s="70"/>
      <c r="Q21" s="67"/>
      <c r="R21" s="57"/>
    </row>
    <row r="22" spans="1:18" ht="15.75">
      <c r="A22" s="17">
        <v>408</v>
      </c>
      <c r="B22" s="25" t="s">
        <v>204</v>
      </c>
      <c r="C22" s="18">
        <v>138.9</v>
      </c>
      <c r="D22" s="2"/>
      <c r="E22" s="18">
        <v>30</v>
      </c>
      <c r="F22" s="2"/>
      <c r="G22" s="3">
        <f t="shared" si="0"/>
        <v>21.598272138228943</v>
      </c>
      <c r="K22" s="77"/>
      <c r="L22" s="59"/>
      <c r="M22" s="78"/>
      <c r="N22" s="61"/>
      <c r="O22" s="60"/>
      <c r="P22" s="61"/>
      <c r="Q22" s="67"/>
      <c r="R22" s="57"/>
    </row>
    <row r="23" spans="1:18" ht="15.75">
      <c r="A23" s="17">
        <v>409</v>
      </c>
      <c r="B23" s="26" t="s">
        <v>205</v>
      </c>
      <c r="C23" s="18">
        <v>21884.9</v>
      </c>
      <c r="D23" s="2"/>
      <c r="E23" s="18">
        <v>7318.9</v>
      </c>
      <c r="F23" s="2"/>
      <c r="G23" s="3">
        <f t="shared" si="0"/>
        <v>33.44269336391758</v>
      </c>
      <c r="K23" s="68"/>
      <c r="L23" s="64"/>
      <c r="M23" s="76"/>
      <c r="N23" s="70"/>
      <c r="O23" s="70"/>
      <c r="P23" s="70"/>
      <c r="Q23" s="67"/>
      <c r="R23" s="57"/>
    </row>
    <row r="24" spans="1:18" ht="15.75">
      <c r="A24" s="17">
        <v>410</v>
      </c>
      <c r="B24" s="26" t="s">
        <v>206</v>
      </c>
      <c r="C24" s="22">
        <v>431.7</v>
      </c>
      <c r="D24" s="2"/>
      <c r="E24" s="18">
        <v>151.6</v>
      </c>
      <c r="F24" s="2"/>
      <c r="G24" s="3">
        <f t="shared" si="0"/>
        <v>35.116979383831364</v>
      </c>
      <c r="K24" s="68"/>
      <c r="L24" s="64"/>
      <c r="M24" s="76"/>
      <c r="N24" s="70"/>
      <c r="O24" s="70"/>
      <c r="P24" s="70"/>
      <c r="Q24" s="67"/>
      <c r="R24" s="57"/>
    </row>
    <row r="25" spans="1:18" ht="15.75">
      <c r="A25" s="17">
        <v>412</v>
      </c>
      <c r="B25" s="25" t="s">
        <v>207</v>
      </c>
      <c r="C25" s="22">
        <v>12769.6</v>
      </c>
      <c r="D25" s="2"/>
      <c r="E25" s="18">
        <v>746.7</v>
      </c>
      <c r="F25" s="2"/>
      <c r="G25" s="3">
        <f t="shared" si="0"/>
        <v>5.847481518606691</v>
      </c>
      <c r="K25" s="68"/>
      <c r="L25" s="79"/>
      <c r="M25" s="76"/>
      <c r="N25" s="70"/>
      <c r="O25" s="70"/>
      <c r="P25" s="70"/>
      <c r="Q25" s="67"/>
      <c r="R25" s="57"/>
    </row>
    <row r="26" spans="1:18" s="80" customFormat="1" ht="15.75">
      <c r="A26" s="9">
        <v>500</v>
      </c>
      <c r="B26" s="10" t="s">
        <v>208</v>
      </c>
      <c r="C26" s="11">
        <f>SUM(C27:C30)</f>
        <v>169438</v>
      </c>
      <c r="D26" s="12"/>
      <c r="E26" s="11">
        <f>SUM(E27:E30)</f>
        <v>32674.300000000003</v>
      </c>
      <c r="F26" s="12"/>
      <c r="G26" s="3">
        <f t="shared" si="0"/>
        <v>19.283926864103684</v>
      </c>
      <c r="K26" s="68"/>
      <c r="L26" s="81"/>
      <c r="M26" s="76"/>
      <c r="N26" s="70"/>
      <c r="O26" s="67"/>
      <c r="P26" s="70"/>
      <c r="Q26" s="67"/>
      <c r="R26" s="82"/>
    </row>
    <row r="27" spans="1:18" ht="15.75">
      <c r="A27" s="17">
        <v>501</v>
      </c>
      <c r="B27" s="25" t="s">
        <v>209</v>
      </c>
      <c r="C27" s="18">
        <v>49247.2</v>
      </c>
      <c r="D27" s="2"/>
      <c r="E27" s="18">
        <v>8374.6</v>
      </c>
      <c r="F27" s="2"/>
      <c r="G27" s="3">
        <f t="shared" si="0"/>
        <v>17.005230754235775</v>
      </c>
      <c r="K27" s="68"/>
      <c r="L27" s="81"/>
      <c r="M27" s="76"/>
      <c r="N27" s="70"/>
      <c r="O27" s="70"/>
      <c r="P27" s="70"/>
      <c r="Q27" s="67"/>
      <c r="R27" s="57"/>
    </row>
    <row r="28" spans="1:18" ht="15.75">
      <c r="A28" s="17">
        <v>502</v>
      </c>
      <c r="B28" s="25" t="s">
        <v>210</v>
      </c>
      <c r="C28" s="18">
        <v>80100.2</v>
      </c>
      <c r="D28" s="2"/>
      <c r="E28" s="18">
        <v>8951.6</v>
      </c>
      <c r="F28" s="2"/>
      <c r="G28" s="3">
        <f t="shared" si="0"/>
        <v>11.175502682889682</v>
      </c>
      <c r="K28" s="68"/>
      <c r="L28" s="79"/>
      <c r="M28" s="76"/>
      <c r="N28" s="70"/>
      <c r="O28" s="67"/>
      <c r="P28" s="70"/>
      <c r="Q28" s="67"/>
      <c r="R28" s="57"/>
    </row>
    <row r="29" spans="1:18" ht="15.75">
      <c r="A29" s="17">
        <v>503</v>
      </c>
      <c r="B29" s="25" t="s">
        <v>211</v>
      </c>
      <c r="C29" s="22">
        <v>27807.4</v>
      </c>
      <c r="D29" s="2"/>
      <c r="E29" s="18">
        <v>11848.1</v>
      </c>
      <c r="F29" s="2"/>
      <c r="G29" s="3">
        <f t="shared" si="0"/>
        <v>42.607723124060506</v>
      </c>
      <c r="K29" s="58"/>
      <c r="L29" s="59"/>
      <c r="M29" s="60"/>
      <c r="N29" s="61"/>
      <c r="O29" s="62"/>
      <c r="P29" s="61"/>
      <c r="Q29" s="67"/>
      <c r="R29" s="57"/>
    </row>
    <row r="30" spans="1:18" ht="15.75">
      <c r="A30" s="17">
        <v>505</v>
      </c>
      <c r="B30" s="25" t="s">
        <v>212</v>
      </c>
      <c r="C30" s="18">
        <v>12283.2</v>
      </c>
      <c r="D30" s="2"/>
      <c r="E30" s="18">
        <v>3500</v>
      </c>
      <c r="F30" s="2"/>
      <c r="G30" s="3">
        <f t="shared" si="0"/>
        <v>28.49420346489514</v>
      </c>
      <c r="K30" s="68"/>
      <c r="L30" s="79"/>
      <c r="M30" s="69"/>
      <c r="N30" s="70"/>
      <c r="O30" s="70"/>
      <c r="P30" s="70"/>
      <c r="Q30" s="67"/>
      <c r="R30" s="57"/>
    </row>
    <row r="31" spans="1:18" s="80" customFormat="1" ht="15.75">
      <c r="A31" s="9">
        <v>600</v>
      </c>
      <c r="B31" s="10" t="s">
        <v>213</v>
      </c>
      <c r="C31" s="11">
        <f>SUM(C32:C34)</f>
        <v>1128.1</v>
      </c>
      <c r="D31" s="11">
        <f>SUM(D34)</f>
        <v>0</v>
      </c>
      <c r="E31" s="11">
        <f>SUM(E32:E34)</f>
        <v>295</v>
      </c>
      <c r="F31" s="12"/>
      <c r="G31" s="3">
        <f t="shared" si="0"/>
        <v>26.150163992553853</v>
      </c>
      <c r="K31" s="68"/>
      <c r="L31" s="79"/>
      <c r="M31" s="69"/>
      <c r="N31" s="70"/>
      <c r="O31" s="67"/>
      <c r="P31" s="70"/>
      <c r="Q31" s="67"/>
      <c r="R31" s="82"/>
    </row>
    <row r="32" spans="1:18" s="80" customFormat="1" ht="15.75">
      <c r="A32" s="27">
        <v>602</v>
      </c>
      <c r="B32" s="25" t="s">
        <v>243</v>
      </c>
      <c r="C32" s="18">
        <v>212.4</v>
      </c>
      <c r="D32" s="2"/>
      <c r="E32" s="18">
        <v>0</v>
      </c>
      <c r="F32" s="2"/>
      <c r="G32" s="3">
        <f>E32/C32*100</f>
        <v>0</v>
      </c>
      <c r="K32" s="68"/>
      <c r="L32" s="79"/>
      <c r="M32" s="69"/>
      <c r="N32" s="70"/>
      <c r="O32" s="67"/>
      <c r="P32" s="70"/>
      <c r="Q32" s="67"/>
      <c r="R32" s="82"/>
    </row>
    <row r="33" spans="1:18" s="80" customFormat="1" ht="31.5">
      <c r="A33" s="27">
        <v>603</v>
      </c>
      <c r="B33" s="25" t="s">
        <v>214</v>
      </c>
      <c r="C33" s="18">
        <v>584.1</v>
      </c>
      <c r="D33" s="2"/>
      <c r="E33" s="18">
        <v>140</v>
      </c>
      <c r="F33" s="2"/>
      <c r="G33" s="3">
        <f>E33/C33*100</f>
        <v>23.96849854476973</v>
      </c>
      <c r="K33" s="68"/>
      <c r="L33" s="79"/>
      <c r="M33" s="69"/>
      <c r="N33" s="70"/>
      <c r="O33" s="67"/>
      <c r="P33" s="70"/>
      <c r="Q33" s="67"/>
      <c r="R33" s="82"/>
    </row>
    <row r="34" spans="1:18" s="80" customFormat="1" ht="15.75">
      <c r="A34" s="27">
        <v>605</v>
      </c>
      <c r="B34" s="25" t="s">
        <v>244</v>
      </c>
      <c r="C34" s="18">
        <v>331.6</v>
      </c>
      <c r="D34" s="2"/>
      <c r="E34" s="18">
        <v>155</v>
      </c>
      <c r="F34" s="2"/>
      <c r="G34" s="3">
        <f t="shared" si="0"/>
        <v>46.74306393244873</v>
      </c>
      <c r="K34" s="68"/>
      <c r="L34" s="79"/>
      <c r="M34" s="76"/>
      <c r="N34" s="70"/>
      <c r="O34" s="70"/>
      <c r="P34" s="70"/>
      <c r="Q34" s="67"/>
      <c r="R34" s="82"/>
    </row>
    <row r="35" spans="1:18" s="80" customFormat="1" ht="15.75">
      <c r="A35" s="9">
        <v>700</v>
      </c>
      <c r="B35" s="10" t="s">
        <v>215</v>
      </c>
      <c r="C35" s="24">
        <f>SUM(C36:C39)</f>
        <v>757710.1</v>
      </c>
      <c r="D35" s="12"/>
      <c r="E35" s="11">
        <f>SUM(E36:E39)</f>
        <v>282961.5</v>
      </c>
      <c r="F35" s="12"/>
      <c r="G35" s="3">
        <f t="shared" si="0"/>
        <v>37.344295661361784</v>
      </c>
      <c r="K35" s="68"/>
      <c r="L35" s="79"/>
      <c r="M35" s="69"/>
      <c r="N35" s="70"/>
      <c r="O35" s="67"/>
      <c r="P35" s="70"/>
      <c r="Q35" s="67"/>
      <c r="R35" s="82"/>
    </row>
    <row r="36" spans="1:18" s="80" customFormat="1" ht="15.75">
      <c r="A36" s="28">
        <v>701</v>
      </c>
      <c r="B36" s="25" t="s">
        <v>216</v>
      </c>
      <c r="C36" s="22">
        <v>272733.9</v>
      </c>
      <c r="D36" s="2"/>
      <c r="E36" s="18">
        <v>101223.5</v>
      </c>
      <c r="F36" s="2"/>
      <c r="G36" s="3">
        <f t="shared" si="0"/>
        <v>37.114381453864006</v>
      </c>
      <c r="K36" s="58"/>
      <c r="L36" s="59"/>
      <c r="M36" s="60"/>
      <c r="N36" s="60"/>
      <c r="O36" s="60"/>
      <c r="P36" s="61"/>
      <c r="Q36" s="67"/>
      <c r="R36" s="82"/>
    </row>
    <row r="37" spans="1:18" s="80" customFormat="1" ht="15.75">
      <c r="A37" s="28">
        <v>702</v>
      </c>
      <c r="B37" s="25" t="s">
        <v>217</v>
      </c>
      <c r="C37" s="22">
        <v>442710.5</v>
      </c>
      <c r="D37" s="2"/>
      <c r="E37" s="22">
        <v>163523.7</v>
      </c>
      <c r="F37" s="2"/>
      <c r="G37" s="3">
        <f t="shared" si="0"/>
        <v>36.936937343930175</v>
      </c>
      <c r="K37" s="83"/>
      <c r="L37" s="79"/>
      <c r="M37" s="69"/>
      <c r="N37" s="70"/>
      <c r="O37" s="67"/>
      <c r="P37" s="70"/>
      <c r="Q37" s="67"/>
      <c r="R37" s="82"/>
    </row>
    <row r="38" spans="1:18" s="80" customFormat="1" ht="15.75">
      <c r="A38" s="28">
        <v>707</v>
      </c>
      <c r="B38" s="25" t="s">
        <v>218</v>
      </c>
      <c r="C38" s="22">
        <v>18570.2</v>
      </c>
      <c r="D38" s="2"/>
      <c r="E38" s="18">
        <v>9689.3</v>
      </c>
      <c r="F38" s="2"/>
      <c r="G38" s="3">
        <f t="shared" si="0"/>
        <v>52.17660552928886</v>
      </c>
      <c r="K38" s="58"/>
      <c r="L38" s="59"/>
      <c r="M38" s="78"/>
      <c r="N38" s="61"/>
      <c r="O38" s="61"/>
      <c r="P38" s="61"/>
      <c r="Q38" s="67"/>
      <c r="R38" s="82"/>
    </row>
    <row r="39" spans="1:18" s="80" customFormat="1" ht="15.75">
      <c r="A39" s="28">
        <v>709</v>
      </c>
      <c r="B39" s="25" t="s">
        <v>219</v>
      </c>
      <c r="C39" s="22">
        <v>23695.5</v>
      </c>
      <c r="D39" s="2"/>
      <c r="E39" s="18">
        <v>8525</v>
      </c>
      <c r="F39" s="2"/>
      <c r="G39" s="3">
        <f t="shared" si="0"/>
        <v>35.977295267033824</v>
      </c>
      <c r="K39" s="84"/>
      <c r="L39" s="79"/>
      <c r="M39" s="76"/>
      <c r="N39" s="70"/>
      <c r="O39" s="67"/>
      <c r="P39" s="70"/>
      <c r="Q39" s="67"/>
      <c r="R39" s="82"/>
    </row>
    <row r="40" spans="1:18" s="80" customFormat="1" ht="15.75">
      <c r="A40" s="23">
        <v>800</v>
      </c>
      <c r="B40" s="10" t="s">
        <v>1</v>
      </c>
      <c r="C40" s="11">
        <f>SUM(C41:C42)</f>
        <v>63195.7</v>
      </c>
      <c r="D40" s="12"/>
      <c r="E40" s="24">
        <f>SUM(E41:E42)</f>
        <v>24654.899999999998</v>
      </c>
      <c r="F40" s="12"/>
      <c r="G40" s="3">
        <f t="shared" si="0"/>
        <v>39.013572125951605</v>
      </c>
      <c r="K40" s="84"/>
      <c r="L40" s="79"/>
      <c r="M40" s="76"/>
      <c r="N40" s="70"/>
      <c r="O40" s="70"/>
      <c r="P40" s="70"/>
      <c r="Q40" s="67"/>
      <c r="R40" s="82"/>
    </row>
    <row r="41" spans="1:18" s="80" customFormat="1" ht="15.75">
      <c r="A41" s="28">
        <v>801</v>
      </c>
      <c r="B41" s="25" t="s">
        <v>220</v>
      </c>
      <c r="C41" s="22">
        <v>51849.6</v>
      </c>
      <c r="D41" s="2"/>
      <c r="E41" s="22">
        <v>20584.6</v>
      </c>
      <c r="F41" s="2"/>
      <c r="G41" s="3">
        <f t="shared" si="0"/>
        <v>39.700595568721845</v>
      </c>
      <c r="K41" s="84"/>
      <c r="L41" s="79"/>
      <c r="M41" s="76"/>
      <c r="N41" s="70"/>
      <c r="O41" s="70"/>
      <c r="P41" s="70"/>
      <c r="Q41" s="67"/>
      <c r="R41" s="82"/>
    </row>
    <row r="42" spans="1:18" s="80" customFormat="1" ht="15.75">
      <c r="A42" s="28">
        <v>804</v>
      </c>
      <c r="B42" s="25" t="s">
        <v>237</v>
      </c>
      <c r="C42" s="18">
        <v>11346.1</v>
      </c>
      <c r="D42" s="2"/>
      <c r="E42" s="22">
        <v>4070.3</v>
      </c>
      <c r="F42" s="2"/>
      <c r="G42" s="3">
        <f t="shared" si="0"/>
        <v>35.8740007579697</v>
      </c>
      <c r="K42" s="84"/>
      <c r="L42" s="79"/>
      <c r="M42" s="76"/>
      <c r="N42" s="70"/>
      <c r="O42" s="67"/>
      <c r="P42" s="70"/>
      <c r="Q42" s="67"/>
      <c r="R42" s="82"/>
    </row>
    <row r="43" spans="1:18" s="80" customFormat="1" ht="15.75">
      <c r="A43" s="29">
        <v>900</v>
      </c>
      <c r="B43" s="10" t="s">
        <v>2</v>
      </c>
      <c r="C43" s="24">
        <f>SUM(C44:C44)</f>
        <v>476.4</v>
      </c>
      <c r="D43" s="12"/>
      <c r="E43" s="11">
        <f>SUM(E44:E44)</f>
        <v>0</v>
      </c>
      <c r="F43" s="12"/>
      <c r="G43" s="3">
        <f t="shared" si="0"/>
        <v>0</v>
      </c>
      <c r="K43" s="77"/>
      <c r="L43" s="59"/>
      <c r="M43" s="78"/>
      <c r="N43" s="61"/>
      <c r="O43" s="61"/>
      <c r="P43" s="61"/>
      <c r="Q43" s="67"/>
      <c r="R43" s="82"/>
    </row>
    <row r="44" spans="1:18" s="80" customFormat="1" ht="15.75">
      <c r="A44" s="28">
        <v>909</v>
      </c>
      <c r="B44" s="25" t="s">
        <v>221</v>
      </c>
      <c r="C44" s="22">
        <v>476.4</v>
      </c>
      <c r="D44" s="2"/>
      <c r="E44" s="18">
        <v>0</v>
      </c>
      <c r="F44" s="2"/>
      <c r="G44" s="3">
        <f t="shared" si="0"/>
        <v>0</v>
      </c>
      <c r="K44" s="84"/>
      <c r="L44" s="79"/>
      <c r="M44" s="76"/>
      <c r="N44" s="70"/>
      <c r="O44" s="70"/>
      <c r="P44" s="70"/>
      <c r="Q44" s="67"/>
      <c r="R44" s="82"/>
    </row>
    <row r="45" spans="1:18" s="80" customFormat="1" ht="15.75">
      <c r="A45" s="30">
        <v>1000</v>
      </c>
      <c r="B45" s="10" t="s">
        <v>222</v>
      </c>
      <c r="C45" s="24">
        <f>SUM(C46:C49)</f>
        <v>116337.9</v>
      </c>
      <c r="D45" s="12"/>
      <c r="E45" s="11">
        <f>SUM(E46:E49)</f>
        <v>55361.3</v>
      </c>
      <c r="F45" s="12"/>
      <c r="G45" s="3">
        <f t="shared" si="0"/>
        <v>47.58664201433927</v>
      </c>
      <c r="K45" s="84"/>
      <c r="L45" s="79"/>
      <c r="M45" s="76"/>
      <c r="N45" s="70"/>
      <c r="O45" s="70"/>
      <c r="P45" s="70"/>
      <c r="Q45" s="67"/>
      <c r="R45" s="82"/>
    </row>
    <row r="46" spans="1:18" s="80" customFormat="1" ht="15.75">
      <c r="A46" s="31">
        <v>1001</v>
      </c>
      <c r="B46" s="25" t="s">
        <v>223</v>
      </c>
      <c r="C46" s="22">
        <v>6929.4</v>
      </c>
      <c r="D46" s="2"/>
      <c r="E46" s="18">
        <v>2173</v>
      </c>
      <c r="F46" s="2"/>
      <c r="G46" s="3">
        <f t="shared" si="0"/>
        <v>31.359136433168818</v>
      </c>
      <c r="K46" s="85"/>
      <c r="L46" s="59"/>
      <c r="M46" s="78"/>
      <c r="N46" s="61"/>
      <c r="O46" s="62"/>
      <c r="P46" s="61"/>
      <c r="Q46" s="67"/>
      <c r="R46" s="82"/>
    </row>
    <row r="47" spans="1:18" s="80" customFormat="1" ht="15.75">
      <c r="A47" s="31">
        <v>1002</v>
      </c>
      <c r="B47" s="25" t="s">
        <v>224</v>
      </c>
      <c r="C47" s="22">
        <v>2089.3</v>
      </c>
      <c r="D47" s="2"/>
      <c r="E47" s="18">
        <v>840</v>
      </c>
      <c r="F47" s="2"/>
      <c r="G47" s="3">
        <f t="shared" si="0"/>
        <v>40.20485330014837</v>
      </c>
      <c r="K47" s="84"/>
      <c r="L47" s="79"/>
      <c r="M47" s="76"/>
      <c r="N47" s="70"/>
      <c r="O47" s="70"/>
      <c r="P47" s="70"/>
      <c r="Q47" s="67"/>
      <c r="R47" s="82"/>
    </row>
    <row r="48" spans="1:18" s="6" customFormat="1" ht="15.75">
      <c r="A48" s="31">
        <v>1003</v>
      </c>
      <c r="B48" s="25" t="s">
        <v>234</v>
      </c>
      <c r="C48" s="22">
        <v>94696.5</v>
      </c>
      <c r="D48" s="2"/>
      <c r="E48" s="18">
        <v>48707</v>
      </c>
      <c r="F48" s="2"/>
      <c r="G48" s="3">
        <f t="shared" si="0"/>
        <v>51.434847116841695</v>
      </c>
      <c r="K48" s="86"/>
      <c r="L48" s="59"/>
      <c r="M48" s="78"/>
      <c r="N48" s="61"/>
      <c r="O48" s="62"/>
      <c r="P48" s="61"/>
      <c r="Q48" s="67"/>
      <c r="R48" s="87"/>
    </row>
    <row r="49" spans="1:18" s="80" customFormat="1" ht="15.75">
      <c r="A49" s="31">
        <v>1006</v>
      </c>
      <c r="B49" s="25" t="s">
        <v>225</v>
      </c>
      <c r="C49" s="18">
        <v>12622.7</v>
      </c>
      <c r="D49" s="2"/>
      <c r="E49" s="22">
        <v>3641.3</v>
      </c>
      <c r="F49" s="2"/>
      <c r="G49" s="3">
        <f t="shared" si="0"/>
        <v>28.847235535978832</v>
      </c>
      <c r="K49" s="88"/>
      <c r="L49" s="79"/>
      <c r="M49" s="76"/>
      <c r="N49" s="70"/>
      <c r="O49" s="67"/>
      <c r="P49" s="70"/>
      <c r="Q49" s="67"/>
      <c r="R49" s="82"/>
    </row>
    <row r="50" spans="1:18" s="80" customFormat="1" ht="15.75">
      <c r="A50" s="30">
        <v>1100</v>
      </c>
      <c r="B50" s="10" t="s">
        <v>226</v>
      </c>
      <c r="C50" s="24">
        <f>SUM(C51:C51)</f>
        <v>17174.7</v>
      </c>
      <c r="D50" s="12"/>
      <c r="E50" s="24">
        <f>SUM(E51:E51)</f>
        <v>6001.1</v>
      </c>
      <c r="F50" s="12"/>
      <c r="G50" s="3">
        <f t="shared" si="0"/>
        <v>34.94151280662835</v>
      </c>
      <c r="K50" s="88"/>
      <c r="L50" s="79"/>
      <c r="M50" s="76"/>
      <c r="N50" s="70"/>
      <c r="O50" s="70"/>
      <c r="P50" s="70"/>
      <c r="Q50" s="67"/>
      <c r="R50" s="82"/>
    </row>
    <row r="51" spans="1:18" s="80" customFormat="1" ht="15.75">
      <c r="A51" s="31">
        <v>1101</v>
      </c>
      <c r="B51" s="25" t="s">
        <v>227</v>
      </c>
      <c r="C51" s="18">
        <v>17174.7</v>
      </c>
      <c r="D51" s="2"/>
      <c r="E51" s="18">
        <v>6001.1</v>
      </c>
      <c r="F51" s="2"/>
      <c r="G51" s="3">
        <f t="shared" si="0"/>
        <v>34.94151280662835</v>
      </c>
      <c r="K51" s="88"/>
      <c r="L51" s="79"/>
      <c r="M51" s="76"/>
      <c r="N51" s="70"/>
      <c r="O51" s="67"/>
      <c r="P51" s="70"/>
      <c r="Q51" s="67"/>
      <c r="R51" s="82"/>
    </row>
    <row r="52" spans="1:18" s="80" customFormat="1" ht="15.75">
      <c r="A52" s="30">
        <v>1200</v>
      </c>
      <c r="B52" s="10" t="s">
        <v>236</v>
      </c>
      <c r="C52" s="11">
        <f>SUM(C53+C54)</f>
        <v>3473</v>
      </c>
      <c r="D52" s="13"/>
      <c r="E52" s="11">
        <f>SUM(E53+E54)</f>
        <v>1205</v>
      </c>
      <c r="F52" s="12"/>
      <c r="G52" s="3">
        <f t="shared" si="0"/>
        <v>34.69622804491794</v>
      </c>
      <c r="K52" s="88"/>
      <c r="L52" s="79"/>
      <c r="M52" s="76"/>
      <c r="N52" s="70"/>
      <c r="O52" s="70"/>
      <c r="P52" s="70"/>
      <c r="Q52" s="67"/>
      <c r="R52" s="82"/>
    </row>
    <row r="53" spans="1:18" s="80" customFormat="1" ht="15.75">
      <c r="A53" s="31">
        <v>1201</v>
      </c>
      <c r="B53" s="25" t="s">
        <v>235</v>
      </c>
      <c r="C53" s="18">
        <v>1951</v>
      </c>
      <c r="D53" s="2"/>
      <c r="E53" s="18">
        <v>670</v>
      </c>
      <c r="F53" s="2"/>
      <c r="G53" s="3">
        <f t="shared" si="0"/>
        <v>34.34136340338288</v>
      </c>
      <c r="K53" s="86"/>
      <c r="L53" s="59"/>
      <c r="M53" s="78"/>
      <c r="N53" s="61"/>
      <c r="O53" s="61"/>
      <c r="P53" s="61"/>
      <c r="Q53" s="67"/>
      <c r="R53" s="82"/>
    </row>
    <row r="54" spans="1:18" s="80" customFormat="1" ht="15.75">
      <c r="A54" s="31">
        <v>1202</v>
      </c>
      <c r="B54" s="25" t="s">
        <v>228</v>
      </c>
      <c r="C54" s="18">
        <v>1522</v>
      </c>
      <c r="D54" s="2"/>
      <c r="E54" s="18">
        <v>535</v>
      </c>
      <c r="F54" s="2"/>
      <c r="G54" s="3">
        <f t="shared" si="0"/>
        <v>35.15111695137976</v>
      </c>
      <c r="K54" s="88"/>
      <c r="L54" s="79"/>
      <c r="M54" s="76"/>
      <c r="N54" s="70"/>
      <c r="O54" s="67"/>
      <c r="P54" s="70"/>
      <c r="Q54" s="67"/>
      <c r="R54" s="82"/>
    </row>
    <row r="55" spans="1:18" s="80" customFormat="1" ht="15.75">
      <c r="A55" s="30">
        <v>1300</v>
      </c>
      <c r="B55" s="10" t="s">
        <v>229</v>
      </c>
      <c r="C55" s="24">
        <f>SUM(C56)</f>
        <v>497.2</v>
      </c>
      <c r="D55" s="12"/>
      <c r="E55" s="11">
        <f>SUM(E56)</f>
        <v>95.8</v>
      </c>
      <c r="F55" s="12"/>
      <c r="G55" s="3">
        <f t="shared" si="0"/>
        <v>19.26790024135157</v>
      </c>
      <c r="K55" s="86"/>
      <c r="L55" s="59"/>
      <c r="M55" s="78"/>
      <c r="N55" s="61"/>
      <c r="O55" s="61"/>
      <c r="P55" s="61"/>
      <c r="Q55" s="67"/>
      <c r="R55" s="82"/>
    </row>
    <row r="56" spans="1:18" s="80" customFormat="1" ht="31.5">
      <c r="A56" s="31">
        <v>1301</v>
      </c>
      <c r="B56" s="25" t="s">
        <v>230</v>
      </c>
      <c r="C56" s="22">
        <v>497.2</v>
      </c>
      <c r="D56" s="2"/>
      <c r="E56" s="18">
        <v>95.8</v>
      </c>
      <c r="F56" s="12"/>
      <c r="G56" s="3">
        <f t="shared" si="0"/>
        <v>19.26790024135157</v>
      </c>
      <c r="K56" s="88"/>
      <c r="L56" s="79"/>
      <c r="M56" s="76"/>
      <c r="N56" s="70"/>
      <c r="O56" s="67"/>
      <c r="P56" s="70"/>
      <c r="Q56" s="67"/>
      <c r="R56" s="82"/>
    </row>
    <row r="57" spans="1:18" ht="15.75">
      <c r="A57" s="22"/>
      <c r="B57" s="89" t="s">
        <v>231</v>
      </c>
      <c r="C57" s="11">
        <f>SUM(C5+C14+C19+C26+C31+C35+C40+C43+C45+C50+C52+C55)</f>
        <v>1255080.6999999997</v>
      </c>
      <c r="D57" s="11">
        <f>SUM(D5+D14+D19+D26+D31+D35+D40+D43+D45+D50+D52+D55)</f>
        <v>0</v>
      </c>
      <c r="E57" s="11">
        <f>SUM(E5+E14+E19+E26+E31+E35+E40+E43+E45+E50+E52+E55)</f>
        <v>438491.6</v>
      </c>
      <c r="F57" s="24"/>
      <c r="G57" s="3">
        <f t="shared" si="0"/>
        <v>34.93732315380199</v>
      </c>
      <c r="K57" s="88"/>
      <c r="L57" s="79"/>
      <c r="M57" s="69"/>
      <c r="N57" s="70"/>
      <c r="O57" s="67"/>
      <c r="P57" s="70"/>
      <c r="Q57" s="67"/>
      <c r="R57" s="57"/>
    </row>
    <row r="58" spans="1:18" ht="15.75">
      <c r="A58" s="1"/>
      <c r="B58" s="1"/>
      <c r="C58" s="1"/>
      <c r="D58" s="1"/>
      <c r="E58" s="90"/>
      <c r="F58" s="1"/>
      <c r="G58" s="1"/>
      <c r="K58" s="86"/>
      <c r="L58" s="59"/>
      <c r="M58" s="78"/>
      <c r="N58" s="61"/>
      <c r="O58" s="61"/>
      <c r="P58" s="61"/>
      <c r="Q58" s="67"/>
      <c r="R58" s="57"/>
    </row>
    <row r="59" spans="1:18" ht="15.75">
      <c r="A59" s="1"/>
      <c r="B59" s="1"/>
      <c r="C59" s="1"/>
      <c r="D59" s="1"/>
      <c r="E59" s="90"/>
      <c r="F59" s="1"/>
      <c r="G59" s="1"/>
      <c r="K59" s="88"/>
      <c r="L59" s="79"/>
      <c r="M59" s="76"/>
      <c r="N59" s="70"/>
      <c r="O59" s="70"/>
      <c r="P59" s="61"/>
      <c r="Q59" s="67"/>
      <c r="R59" s="57"/>
    </row>
    <row r="60" spans="1:18" ht="15.75">
      <c r="A60" s="152" t="s">
        <v>332</v>
      </c>
      <c r="B60" s="152"/>
      <c r="C60" s="152"/>
      <c r="D60" s="152"/>
      <c r="E60" s="152"/>
      <c r="F60" s="152"/>
      <c r="G60" s="152"/>
      <c r="K60" s="76"/>
      <c r="L60" s="91"/>
      <c r="M60" s="60"/>
      <c r="N60" s="60"/>
      <c r="O60" s="60"/>
      <c r="P60" s="78"/>
      <c r="Q60" s="67"/>
      <c r="R60" s="57"/>
    </row>
    <row r="61" spans="11:18" ht="12.75">
      <c r="K61" s="93"/>
      <c r="L61" s="93"/>
      <c r="M61" s="93"/>
      <c r="N61" s="93"/>
      <c r="O61" s="93"/>
      <c r="P61" s="93"/>
      <c r="Q61" s="93"/>
      <c r="R61" s="57"/>
    </row>
    <row r="62" spans="1:18" ht="15" customHeight="1">
      <c r="A62" s="149" t="s">
        <v>331</v>
      </c>
      <c r="B62" s="149"/>
      <c r="C62" s="149"/>
      <c r="D62" s="149"/>
      <c r="E62" s="149"/>
      <c r="F62" s="149"/>
      <c r="G62" s="149"/>
      <c r="K62" s="93"/>
      <c r="L62" s="93"/>
      <c r="M62" s="93"/>
      <c r="N62" s="93"/>
      <c r="O62" s="93"/>
      <c r="P62" s="93"/>
      <c r="Q62" s="93"/>
      <c r="R62" s="57"/>
    </row>
    <row r="63" spans="1:18" ht="15.75">
      <c r="A63" s="149"/>
      <c r="B63" s="149"/>
      <c r="C63" s="149"/>
      <c r="D63" s="149"/>
      <c r="E63" s="149"/>
      <c r="F63" s="149"/>
      <c r="G63" s="149"/>
      <c r="K63" s="94"/>
      <c r="L63" s="94"/>
      <c r="M63" s="94"/>
      <c r="N63" s="94"/>
      <c r="O63" s="94"/>
      <c r="P63" s="94"/>
      <c r="Q63" s="94"/>
      <c r="R63" s="57"/>
    </row>
    <row r="64" spans="1:18" ht="12.75" customHeight="1">
      <c r="A64" s="149"/>
      <c r="B64" s="149"/>
      <c r="C64" s="149"/>
      <c r="D64" s="149"/>
      <c r="E64" s="149"/>
      <c r="F64" s="149"/>
      <c r="G64" s="149"/>
      <c r="K64" s="57"/>
      <c r="L64" s="57"/>
      <c r="M64" s="57"/>
      <c r="N64" s="57"/>
      <c r="O64" s="57"/>
      <c r="P64" s="57"/>
      <c r="Q64" s="57"/>
      <c r="R64" s="57"/>
    </row>
    <row r="65" spans="1:18" ht="18.75" customHeight="1">
      <c r="A65" s="149"/>
      <c r="B65" s="149"/>
      <c r="C65" s="149"/>
      <c r="D65" s="149"/>
      <c r="E65" s="149"/>
      <c r="F65" s="149"/>
      <c r="G65" s="149"/>
      <c r="K65" s="95"/>
      <c r="L65" s="95"/>
      <c r="M65" s="95"/>
      <c r="N65" s="95"/>
      <c r="O65" s="95"/>
      <c r="P65" s="95"/>
      <c r="Q65" s="95"/>
      <c r="R65" s="57"/>
    </row>
    <row r="66" spans="1:18" ht="12.75" customHeight="1" hidden="1">
      <c r="A66" s="149"/>
      <c r="B66" s="149"/>
      <c r="C66" s="149"/>
      <c r="D66" s="149"/>
      <c r="E66" s="149"/>
      <c r="F66" s="149"/>
      <c r="G66" s="149"/>
      <c r="K66" s="95"/>
      <c r="L66" s="95"/>
      <c r="M66" s="95"/>
      <c r="N66" s="95"/>
      <c r="O66" s="95"/>
      <c r="P66" s="95"/>
      <c r="Q66" s="95"/>
      <c r="R66" s="57"/>
    </row>
    <row r="67" spans="11:18" ht="12.75" customHeight="1">
      <c r="K67" s="95"/>
      <c r="L67" s="95"/>
      <c r="M67" s="95"/>
      <c r="N67" s="95"/>
      <c r="O67" s="95"/>
      <c r="P67" s="95"/>
      <c r="Q67" s="95"/>
      <c r="R67" s="57"/>
    </row>
    <row r="68" spans="11:18" ht="12.75" customHeight="1">
      <c r="K68" s="95"/>
      <c r="L68" s="95"/>
      <c r="M68" s="95"/>
      <c r="N68" s="95"/>
      <c r="O68" s="95"/>
      <c r="P68" s="95"/>
      <c r="Q68" s="95"/>
      <c r="R68" s="57"/>
    </row>
    <row r="69" spans="11:18" ht="12.75" customHeight="1">
      <c r="K69" s="95"/>
      <c r="L69" s="95"/>
      <c r="M69" s="95"/>
      <c r="N69" s="95"/>
      <c r="O69" s="95"/>
      <c r="P69" s="95"/>
      <c r="Q69" s="95"/>
      <c r="R69" s="57"/>
    </row>
    <row r="70" spans="11:18" ht="12.75">
      <c r="K70" s="57"/>
      <c r="L70" s="57"/>
      <c r="M70" s="57"/>
      <c r="N70" s="57"/>
      <c r="O70" s="57"/>
      <c r="P70" s="57"/>
      <c r="Q70" s="57"/>
      <c r="R70" s="57"/>
    </row>
  </sheetData>
  <sheetProtection/>
  <mergeCells count="5">
    <mergeCell ref="A62:G66"/>
    <mergeCell ref="A1:G1"/>
    <mergeCell ref="A2:G2"/>
    <mergeCell ref="E3:G3"/>
    <mergeCell ref="A60:G60"/>
  </mergeCells>
  <printOptions/>
  <pageMargins left="0.7480314960629921" right="0.7480314960629921" top="0.984251968503937" bottom="0.984251968503937" header="0.5118110236220472" footer="0.5118110236220472"/>
  <pageSetup fitToHeight="2" fitToWidth="1" horizontalDpi="600" verticalDpi="600" orientation="portrait" paperSize="9" scale="73"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I18" sqref="I18"/>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KuznetsovaTV</cp:lastModifiedBy>
  <cp:lastPrinted>2014-10-02T05:20:11Z</cp:lastPrinted>
  <dcterms:created xsi:type="dcterms:W3CDTF">1996-10-08T23:32:33Z</dcterms:created>
  <dcterms:modified xsi:type="dcterms:W3CDTF">2015-06-02T12:11:03Z</dcterms:modified>
  <cp:category/>
  <cp:version/>
  <cp:contentType/>
  <cp:contentStatus/>
</cp:coreProperties>
</file>