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D35" i="1"/>
  <c r="L37" i="1"/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O7" i="3" l="1"/>
  <c r="Q7" i="3"/>
  <c r="N7" i="3"/>
  <c r="I7" i="1"/>
  <c r="G8" i="1" l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<sst xmlns="http://schemas.openxmlformats.org/spreadsheetml/2006/main" count="344" uniqueCount="172">
  <si>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</si>
  <si>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</si>
  <si>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</si>
  <si>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</si>
  <si>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</si>
  <si>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</si>
  <si>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</si>
  <si>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</si>
  <si>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</si>
  <si>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</si>
  <si>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</si>
  <si>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</si>
  <si>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</si>
  <si>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</si>
  <si>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</si>
  <si>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</si>
  <si>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</si>
  <si>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</si>
  <si>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</si>
  <si>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</si>
  <si>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</si>
  <si>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</si>
  <si>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</si>
  <si>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</si>
  <si>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</si>
  <si>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</si>
  <si>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</si>
  <si>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</si>
  <si>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</si>
  <si>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</si>
  <si>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</si>
  <si>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</si>
  <si>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</si>
  <si>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</si>
  <si>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</si>
  <si>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</si>
  <si>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</si>
  <si>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</si>
  <si>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</si>
  <si>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</si>
  <si>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</si>
  <si>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</si>
  <si>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</si>
  <si>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</si>
  <si>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</si>
  <si>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</si>
  <si>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</si>
  <si>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</si>
  <si>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</si>
  <si>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</si>
  <si>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</si>
  <si>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</si>
  <si>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</si>
  <si>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</si>
  <si>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</si>
  <si>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</si>
  <si>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</si>
  <si>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</si>
  <si>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</si>
  <si>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</si>
  <si>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</si>
  <si>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</si>
  <si>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</si>
  <si>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</si>
  <si>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</si>
  <si>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</si>
  <si>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</si>
  <si>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</si>
  <si>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</si>
  <si>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</si>
  <si>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</si>
  <si>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</si>
  <si>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</si>
  <si>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</si>
  <si>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</si>
  <si>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</si>
  <si>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</si>
  <si>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</si>
  <si>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</si>
  <si>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</si>
  <si>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</si>
  <si>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</si>
  <si>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</si>
  <si>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</si>
  <si>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</si>
  <si>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</si>
  <si>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</si>
  <si>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</si>
  <si>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</si>
  <si>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</si>
  <si>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</si>
  <si>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</si>
  <si>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</si>
  <si>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</si>
  <si>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</si>
  <si>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</si>
  <si>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</si>
  <si>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</si>
  <si>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</si>
  <si>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</si>
  <si>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</si>
  <si>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</si>
  <si>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</si>
  <si>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</si>
  <si>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</si>
  <si>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</si>
  <si>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</si>
  <si>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</si>
  <si>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</si>
  <si>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</si>
  <si>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</si>
  <si>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</si>
  <si>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</si>
  <si>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</si>
  <si>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</si>
  <si>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</si>
  <si>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</si>
  <si>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</si>
  <si>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</si>
  <si>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</si>
  <si>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</si>
  <si>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</si>
  <si>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</si>
  <si>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</si>
  <si>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</si>
  <si>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</si>
  <si>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</si>
  <si>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</si>
  <si>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</si>
  <si>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</si>
  <si>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</si>
  <si>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</si>
  <si>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</si>
  <si>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</si>
  <si>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</si>
  <si>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</si>
  <si>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</si>
  <si>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</si>
  <si>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</si>
  <si>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</si>
  <si>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</si>
  <si>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</si>
  <si>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</si>
  <si>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</si>
  <si>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</si>
  <si>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</si>
  <si>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</si>
  <si>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</si>
  <si>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</si>
  <si>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</si>
  <si>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</si>
  <si>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</si>
  <si>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</si>
  <si>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</si>
  <si>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</si>
  <si>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</si>
  <si>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</si>
  <si>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</si>
  <si>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</si>
  <si>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</si>
  <si>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</si>
  <si>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</si>
  <si>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</si>
  <si>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</si>
  <si>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</si>
  <si>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</si>
  <si>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</si>
  <si>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</si>
  <si>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</si>
  <si>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</si>
  <si>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</si>
  <si>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 xml:space="preserve">Отчет о реализации муниципальных программ Невьянского городского округа за июнь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</si>
</sst>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70" zoomScale="108" zoomScaleSheetLayoutView="108" workbookViewId="0">
      <selection activeCell="T76" sqref="T76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5" customWidth="1"/>
    <col min="12" max="12" width="14.7109375" style="5" customWidth="1"/>
    <col min="13" max="13" width="14.5703125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27"/>
      <c r="K1" s="27"/>
      <c r="L1" s="27"/>
      <c r="M1" s="27"/>
    </row>
    <row r="2" spans="1:21" ht="17.25" customHeight="1" x14ac:dyDescent="0.25">
      <c r="A2" s="64" t="s">
        <v>171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27"/>
      <c r="K3" s="27"/>
      <c r="L3" s="27"/>
      <c r="M3" s="29" t="s">
        <v>1</v>
      </c>
    </row>
    <row r="4" spans="1:21" ht="33" customHeight="1" x14ac:dyDescent="0.25">
      <c r="A4" s="65" t="s">
        <v>2</v>
      </c>
      <c r="B4" s="66" t="s">
        <v>3</v>
      </c>
      <c r="C4" s="68" t="s">
        <v>9</v>
      </c>
      <c r="D4" s="67" t="s">
        <v>23</v>
      </c>
      <c r="E4" s="67"/>
      <c r="F4" s="67" t="s">
        <v>24</v>
      </c>
      <c r="G4" s="67"/>
      <c r="H4" s="67" t="s">
        <v>4</v>
      </c>
      <c r="I4" s="67"/>
      <c r="J4" s="71" t="s">
        <v>5</v>
      </c>
      <c r="K4" s="71"/>
      <c r="L4" s="71" t="s">
        <v>6</v>
      </c>
      <c r="M4" s="71"/>
    </row>
    <row r="5" spans="1:21" ht="33" customHeight="1" x14ac:dyDescent="0.25">
      <c r="A5" s="65"/>
      <c r="B5" s="66"/>
      <c r="C5" s="69"/>
      <c r="D5" s="61" t="s">
        <v>7</v>
      </c>
      <c r="E5" s="61" t="s">
        <v>8</v>
      </c>
      <c r="F5" s="61" t="s">
        <v>7</v>
      </c>
      <c r="G5" s="61" t="s">
        <v>8</v>
      </c>
      <c r="H5" s="61" t="s">
        <v>7</v>
      </c>
      <c r="I5" s="6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5"/>
      <c r="B6" s="66"/>
      <c r="C6" s="70"/>
      <c r="D6" s="61" t="s">
        <v>162</v>
      </c>
      <c r="E6" s="61" t="s">
        <v>162</v>
      </c>
      <c r="F6" s="61" t="s">
        <v>162</v>
      </c>
      <c r="G6" s="61" t="s">
        <v>162</v>
      </c>
      <c r="H6" s="61" t="s">
        <v>162</v>
      </c>
      <c r="I6" s="61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177688.45</v>
      </c>
      <c r="E7" s="36">
        <f t="shared" si="0"/>
        <v>137367.1</v>
      </c>
      <c r="F7" s="36">
        <f t="shared" si="0"/>
        <v>1012813.2</v>
      </c>
      <c r="G7" s="36">
        <f t="shared" si="0"/>
        <v>521204.78</v>
      </c>
      <c r="H7" s="36">
        <f t="shared" si="0"/>
        <v>1191303.1700000002</v>
      </c>
      <c r="I7" s="36">
        <f t="shared" si="0"/>
        <v>535636.23999999987</v>
      </c>
      <c r="J7" s="36">
        <f t="shared" si="0"/>
        <v>11998.16</v>
      </c>
      <c r="K7" s="36">
        <f t="shared" si="0"/>
        <v>1560.06</v>
      </c>
      <c r="L7" s="36">
        <f t="shared" si="0"/>
        <v>2393802.98</v>
      </c>
      <c r="M7" s="36">
        <f>SUM(M8+M12+M16+M20+M23+M30+M35+M40+M45+M50+M53+M58+M64+M68+M71+M72)</f>
        <v>1195768.1800000002</v>
      </c>
      <c r="N7" s="7">
        <f>L7-J7</f>
        <v>2381804.8199999998</v>
      </c>
      <c r="O7" s="7">
        <f>M7-K7</f>
        <v>1194208.1200000001</v>
      </c>
      <c r="P7" s="2"/>
      <c r="Q7" s="17">
        <f>L7-J7</f>
        <v>2381804.8199999998</v>
      </c>
      <c r="R7" s="17">
        <f>M7-K7</f>
        <v>1194208.1200000001</v>
      </c>
      <c r="S7" s="20"/>
      <c r="T7" s="21"/>
      <c r="U7" s="7"/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288.89999999999998</v>
      </c>
      <c r="E8" s="36">
        <f t="shared" ref="E8:M8" si="1">SUM(E9:E11)</f>
        <v>97.96</v>
      </c>
      <c r="F8" s="36">
        <f t="shared" si="1"/>
        <v>451.6</v>
      </c>
      <c r="G8" s="36">
        <f t="shared" si="1"/>
        <v>56.58</v>
      </c>
      <c r="H8" s="36">
        <f>SUM(H9:H11)</f>
        <v>93917.35</v>
      </c>
      <c r="I8" s="36">
        <f>SUM(I9:I11)</f>
        <v>38032.93</v>
      </c>
      <c r="J8" s="36">
        <f t="shared" si="1"/>
        <v>0</v>
      </c>
      <c r="K8" s="36">
        <f t="shared" si="1"/>
        <v>0</v>
      </c>
      <c r="L8" s="36">
        <f>SUM(L9:L11)</f>
        <v>94657.85</v>
      </c>
      <c r="M8" s="36">
        <f t="shared" si="1"/>
        <v>38187.47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82.89</v>
      </c>
      <c r="J9" s="40">
        <v>0</v>
      </c>
      <c r="K9" s="40">
        <v>0</v>
      </c>
      <c r="L9" s="40">
        <f>SUM(D9+F9+H9+J9)</f>
        <v>189</v>
      </c>
      <c r="M9" s="40">
        <f>SUM(E9+G9+I9+K9)</f>
        <v>82.89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  <c r="T10" s="7"/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97.96</v>
      </c>
      <c r="F11" s="40">
        <v>451.6</v>
      </c>
      <c r="G11" s="40">
        <v>56.58</v>
      </c>
      <c r="H11" s="40">
        <v>93708.35</v>
      </c>
      <c r="I11" s="40">
        <v>37950.04</v>
      </c>
      <c r="J11" s="40">
        <v>0</v>
      </c>
      <c r="K11" s="40">
        <v>0</v>
      </c>
      <c r="L11" s="40">
        <f>SUM(D11+F11+H11+J11)</f>
        <v>94448.85</v>
      </c>
      <c r="M11" s="40">
        <f>SUM(E11+G11+I11+K11)</f>
        <v>38104.58</v>
      </c>
    </row>
    <row r="12" spans="1:21" ht="60" customHeight="1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11803.830000000002</v>
      </c>
      <c r="I12" s="36">
        <f>SUM(I13:I15)</f>
        <v>4578.2700000000004</v>
      </c>
      <c r="J12" s="36">
        <f t="shared" si="4"/>
        <v>0</v>
      </c>
      <c r="K12" s="36">
        <f t="shared" si="4"/>
        <v>0</v>
      </c>
      <c r="L12" s="36">
        <f>SUM(D12+F12+H12+J12)</f>
        <v>11803.830000000002</v>
      </c>
      <c r="M12" s="36">
        <f t="shared" si="3"/>
        <v>4578.2700000000004</v>
      </c>
    </row>
    <row r="13" spans="1:21" ht="47.25" customHeight="1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7211.81</v>
      </c>
      <c r="I13" s="40">
        <v>3177.3</v>
      </c>
      <c r="J13" s="40">
        <v>0</v>
      </c>
      <c r="K13" s="40">
        <v>0</v>
      </c>
      <c r="L13" s="40">
        <f t="shared" si="2"/>
        <v>7211.81</v>
      </c>
      <c r="M13" s="40">
        <f t="shared" si="3"/>
        <v>3177.3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300.97000000000003</v>
      </c>
      <c r="J14" s="40">
        <v>0</v>
      </c>
      <c r="K14" s="40">
        <v>0</v>
      </c>
      <c r="L14" s="40">
        <f t="shared" si="2"/>
        <v>2743.9</v>
      </c>
      <c r="M14" s="40">
        <f t="shared" si="3"/>
        <v>300.97000000000003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1848.12</v>
      </c>
      <c r="I15" s="40">
        <v>1100</v>
      </c>
      <c r="J15" s="40">
        <v>0</v>
      </c>
      <c r="K15" s="40">
        <v>0</v>
      </c>
      <c r="L15" s="40">
        <f t="shared" si="2"/>
        <v>1848.12</v>
      </c>
      <c r="M15" s="40">
        <f t="shared" si="3"/>
        <v>1100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103441.01999999999</v>
      </c>
      <c r="G16" s="42">
        <f t="shared" si="5"/>
        <v>19279.599999999999</v>
      </c>
      <c r="H16" s="42">
        <f>SUM(H17:H19)</f>
        <v>37898.46</v>
      </c>
      <c r="I16" s="42">
        <f>SUM(I17:I19)</f>
        <v>3915.4800000000005</v>
      </c>
      <c r="J16" s="42">
        <f t="shared" si="5"/>
        <v>0</v>
      </c>
      <c r="K16" s="42">
        <f t="shared" si="5"/>
        <v>0</v>
      </c>
      <c r="L16" s="36">
        <f>SUM(D16+F16+H16+J16)</f>
        <v>141339.47999999998</v>
      </c>
      <c r="M16" s="36">
        <f t="shared" si="3"/>
        <v>23195.079999999998</v>
      </c>
    </row>
    <row r="17" spans="1:20" ht="47.25" customHeight="1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52421.52</v>
      </c>
      <c r="G17" s="43">
        <v>4602.1499999999996</v>
      </c>
      <c r="H17" s="43">
        <v>11097.48</v>
      </c>
      <c r="I17" s="43">
        <v>1249.3399999999999</v>
      </c>
      <c r="J17" s="40"/>
      <c r="K17" s="40">
        <v>0</v>
      </c>
      <c r="L17" s="40">
        <f>SUM(D17+F17+H17+J17)</f>
        <v>63519</v>
      </c>
      <c r="M17" s="40">
        <f t="shared" si="3"/>
        <v>5851.49</v>
      </c>
    </row>
    <row r="18" spans="1:20" s="18" customFormat="1" ht="33" customHeight="1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51019.5</v>
      </c>
      <c r="G18" s="43">
        <v>14677.45</v>
      </c>
      <c r="H18" s="43">
        <v>24380.98</v>
      </c>
      <c r="I18" s="43">
        <v>2210.34</v>
      </c>
      <c r="J18" s="40">
        <v>0</v>
      </c>
      <c r="K18" s="40">
        <v>0</v>
      </c>
      <c r="L18" s="40">
        <f t="shared" si="2"/>
        <v>75400.479999999996</v>
      </c>
      <c r="M18" s="40">
        <f t="shared" si="3"/>
        <v>16887.79</v>
      </c>
    </row>
    <row r="19" spans="1:20" ht="33" customHeight="1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2420</v>
      </c>
      <c r="I19" s="43">
        <v>455.8</v>
      </c>
      <c r="J19" s="40">
        <v>0</v>
      </c>
      <c r="K19" s="40">
        <v>0</v>
      </c>
      <c r="L19" s="40">
        <f t="shared" si="2"/>
        <v>2420</v>
      </c>
      <c r="M19" s="40">
        <f t="shared" si="3"/>
        <v>455.8</v>
      </c>
    </row>
    <row r="20" spans="1:20" ht="60" customHeight="1" x14ac:dyDescent="0.25">
      <c r="A20" s="37">
        <v>4</v>
      </c>
      <c r="B20" s="35" t="s">
        <v>167</v>
      </c>
      <c r="C20" s="72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84625.16</v>
      </c>
      <c r="I20" s="36">
        <f>SUM(I21:I22)</f>
        <v>28085.3</v>
      </c>
      <c r="J20" s="36">
        <f t="shared" si="6"/>
        <v>0</v>
      </c>
      <c r="K20" s="36">
        <f t="shared" si="6"/>
        <v>0</v>
      </c>
      <c r="L20" s="36">
        <f>SUM(D20+F20+H20+J20)</f>
        <v>84625.16</v>
      </c>
      <c r="M20" s="36">
        <f t="shared" si="3"/>
        <v>28085.3</v>
      </c>
    </row>
    <row r="21" spans="1:20" ht="33" customHeight="1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28085.3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28085.3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1519.6</v>
      </c>
      <c r="I22" s="40">
        <v>0</v>
      </c>
      <c r="J22" s="40">
        <v>0</v>
      </c>
      <c r="K22" s="40">
        <v>0</v>
      </c>
      <c r="L22" s="40">
        <f t="shared" si="2"/>
        <v>1519.6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2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901.81</v>
      </c>
      <c r="H23" s="36">
        <f>SUM(H24:H29)</f>
        <v>99084.78</v>
      </c>
      <c r="I23" s="36">
        <f>SUM(I24:I29)</f>
        <v>32750.63</v>
      </c>
      <c r="J23" s="36">
        <f t="shared" si="7"/>
        <v>0</v>
      </c>
      <c r="K23" s="36">
        <f t="shared" si="7"/>
        <v>0</v>
      </c>
      <c r="L23" s="36">
        <f>SUM(D23+F23+H23+J23)</f>
        <v>100763.38</v>
      </c>
      <c r="M23" s="36">
        <f t="shared" si="3"/>
        <v>33652.44</v>
      </c>
    </row>
    <row r="24" spans="1:20" ht="75.75" customHeight="1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9870</v>
      </c>
      <c r="I24" s="40">
        <v>600</v>
      </c>
      <c r="J24" s="40">
        <v>0</v>
      </c>
      <c r="K24" s="40">
        <v>0</v>
      </c>
      <c r="L24" s="40">
        <f t="shared" si="2"/>
        <v>9870</v>
      </c>
      <c r="M24" s="40">
        <f t="shared" ref="M24:M29" si="8">SUM(E24+G24+I24+K24)</f>
        <v>600</v>
      </c>
    </row>
    <row r="25" spans="1:20" ht="48" customHeight="1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1474.47</v>
      </c>
      <c r="J25" s="40">
        <v>0</v>
      </c>
      <c r="K25" s="40">
        <v>0</v>
      </c>
      <c r="L25" s="40">
        <f t="shared" si="2"/>
        <v>6889.25</v>
      </c>
      <c r="M25" s="40">
        <f t="shared" si="8"/>
        <v>1474.47</v>
      </c>
    </row>
    <row r="26" spans="1:20" ht="60.75" customHeight="1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20326.2</v>
      </c>
      <c r="I26" s="40">
        <v>2533.44</v>
      </c>
      <c r="J26" s="40">
        <v>0</v>
      </c>
      <c r="K26" s="40">
        <v>0</v>
      </c>
      <c r="L26" s="40">
        <f t="shared" si="2"/>
        <v>20326.2</v>
      </c>
      <c r="M26" s="40">
        <f t="shared" si="8"/>
        <v>2533.44</v>
      </c>
    </row>
    <row r="27" spans="1:20" ht="28.5" x14ac:dyDescent="0.25">
      <c r="A27" s="38" t="s">
        <v>39</v>
      </c>
      <c r="B27" s="39" t="s">
        <v>82</v>
      </c>
      <c r="C27" s="72"/>
      <c r="D27" s="40">
        <v>0</v>
      </c>
      <c r="E27" s="40">
        <v>0</v>
      </c>
      <c r="F27" s="40">
        <v>1080.5999999999999</v>
      </c>
      <c r="G27" s="40">
        <v>901.81</v>
      </c>
      <c r="H27" s="40">
        <v>54513.18</v>
      </c>
      <c r="I27" s="40">
        <v>25107.52</v>
      </c>
      <c r="J27" s="40">
        <v>0</v>
      </c>
      <c r="K27" s="40">
        <v>0</v>
      </c>
      <c r="L27" s="40">
        <f t="shared" si="2"/>
        <v>55593.78</v>
      </c>
      <c r="M27" s="40">
        <f>SUM(E27+G27+I27+K27)</f>
        <v>26009.33</v>
      </c>
    </row>
    <row r="28" spans="1:20" ht="33" customHeight="1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2400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2400</v>
      </c>
    </row>
    <row r="29" spans="1:20" ht="35.25" customHeight="1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635.20000000000005</v>
      </c>
      <c r="J29" s="40">
        <v>0</v>
      </c>
      <c r="K29" s="40">
        <v>0</v>
      </c>
      <c r="L29" s="40">
        <f t="shared" si="2"/>
        <v>1810.42</v>
      </c>
      <c r="M29" s="40">
        <f t="shared" si="8"/>
        <v>635.20000000000005</v>
      </c>
    </row>
    <row r="30" spans="1:20" ht="102.75" customHeight="1" x14ac:dyDescent="0.25">
      <c r="A30" s="46">
        <v>6</v>
      </c>
      <c r="B30" s="35" t="s">
        <v>122</v>
      </c>
      <c r="C30" s="72" t="s">
        <v>15</v>
      </c>
      <c r="D30" s="36">
        <f>SUM(D31:D34)</f>
        <v>501.06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17150.009999999998</v>
      </c>
      <c r="I30" s="36">
        <f>SUM(I31:I34)</f>
        <v>5897.49</v>
      </c>
      <c r="J30" s="36">
        <f t="shared" si="9"/>
        <v>6559.16</v>
      </c>
      <c r="K30" s="36">
        <f t="shared" si="9"/>
        <v>700.86</v>
      </c>
      <c r="L30" s="36">
        <f>SUM(D30+F30+H30+J30)</f>
        <v>26080.67</v>
      </c>
      <c r="M30" s="36">
        <f>SUM(E30+G30+I30+K30)</f>
        <v>8870.2000000000007</v>
      </c>
      <c r="N30" s="7">
        <f>L30-J30</f>
        <v>19521.509999999998</v>
      </c>
      <c r="O30" s="7">
        <f>M30-K30</f>
        <v>8169.3400000000011</v>
      </c>
      <c r="Q30" s="7">
        <f>D30+F30+H30</f>
        <v>19521.509999999998</v>
      </c>
      <c r="R30" s="7">
        <f>E30+G30+I30</f>
        <v>8169.34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3982.24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3982.24</v>
      </c>
    </row>
    <row r="32" spans="1:20" ht="46.5" customHeight="1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2198</v>
      </c>
      <c r="I32" s="40">
        <v>148.25</v>
      </c>
      <c r="J32" s="40">
        <v>0</v>
      </c>
      <c r="K32" s="40">
        <v>0</v>
      </c>
      <c r="L32" s="40">
        <f t="shared" si="2"/>
        <v>2198</v>
      </c>
      <c r="M32" s="40">
        <f t="shared" ref="M32:M67" si="10">SUM(E32+G32+I32+K32)</f>
        <v>148.25</v>
      </c>
    </row>
    <row r="33" spans="1:20" s="18" customFormat="1" ht="65.25" customHeight="1" x14ac:dyDescent="0.25">
      <c r="A33" s="44" t="s">
        <v>44</v>
      </c>
      <c r="B33" s="45" t="s">
        <v>170</v>
      </c>
      <c r="C33" s="72"/>
      <c r="D33" s="53">
        <v>501.06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4543.71</v>
      </c>
      <c r="K33" s="53">
        <v>700.86</v>
      </c>
      <c r="L33" s="53">
        <f>SUM(D33+F33+H33+J33)</f>
        <v>8582.56</v>
      </c>
      <c r="M33" s="53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73.5" customHeight="1" x14ac:dyDescent="0.25">
      <c r="A34" s="38" t="s">
        <v>45</v>
      </c>
      <c r="B34" s="39" t="s">
        <v>169</v>
      </c>
      <c r="C34" s="72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2015.45</v>
      </c>
      <c r="K34" s="40"/>
      <c r="L34" s="40">
        <f t="shared" si="2"/>
        <v>2519.31</v>
      </c>
      <c r="M34" s="40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6">
        <v>7</v>
      </c>
      <c r="B35" s="35" t="s">
        <v>125</v>
      </c>
      <c r="C35" s="73" t="s">
        <v>16</v>
      </c>
      <c r="D35" s="36">
        <f>SUM(D36:D39)</f>
        <v>63132.51</v>
      </c>
      <c r="E35" s="36">
        <f t="shared" ref="E35:K35" si="11">SUM(E36:E39)</f>
        <v>28436.31</v>
      </c>
      <c r="F35" s="36">
        <f t="shared" si="11"/>
        <v>646893.72</v>
      </c>
      <c r="G35" s="36">
        <f t="shared" si="11"/>
        <v>367673.89</v>
      </c>
      <c r="H35" s="36">
        <f t="shared" si="11"/>
        <v>464670.25</v>
      </c>
      <c r="I35" s="36">
        <f t="shared" si="11"/>
        <v>252946.9</v>
      </c>
      <c r="J35" s="36">
        <f t="shared" si="11"/>
        <v>0</v>
      </c>
      <c r="K35" s="36">
        <f t="shared" si="11"/>
        <v>0</v>
      </c>
      <c r="L35" s="36">
        <f>SUM(D35+F35+H35+J35)</f>
        <v>1174696.48</v>
      </c>
      <c r="M35" s="36">
        <f t="shared" si="10"/>
        <v>649057.1</v>
      </c>
    </row>
    <row r="36" spans="1:20" ht="44.25" customHeight="1" x14ac:dyDescent="0.25">
      <c r="A36" s="38" t="s">
        <v>46</v>
      </c>
      <c r="B36" s="39" t="s">
        <v>87</v>
      </c>
      <c r="C36" s="73"/>
      <c r="D36" s="40">
        <v>0</v>
      </c>
      <c r="E36" s="40">
        <v>0</v>
      </c>
      <c r="F36" s="40">
        <v>251893.4</v>
      </c>
      <c r="G36" s="40">
        <v>129882.41</v>
      </c>
      <c r="H36" s="40">
        <v>169008.57</v>
      </c>
      <c r="I36" s="40">
        <v>88903.15</v>
      </c>
      <c r="J36" s="40">
        <v>0</v>
      </c>
      <c r="K36" s="40">
        <v>0</v>
      </c>
      <c r="L36" s="40">
        <f t="shared" si="2"/>
        <v>420901.97</v>
      </c>
      <c r="M36" s="40">
        <f t="shared" si="10"/>
        <v>218785.56</v>
      </c>
      <c r="T36" s="7"/>
    </row>
    <row r="37" spans="1:20" ht="47.25" customHeight="1" x14ac:dyDescent="0.25">
      <c r="A37" s="38" t="s">
        <v>47</v>
      </c>
      <c r="B37" s="39" t="s">
        <v>88</v>
      </c>
      <c r="C37" s="73"/>
      <c r="D37" s="40">
        <v>63132.51</v>
      </c>
      <c r="E37" s="40">
        <v>28436.31</v>
      </c>
      <c r="F37" s="40">
        <v>379453.62</v>
      </c>
      <c r="G37" s="40">
        <v>228531.96</v>
      </c>
      <c r="H37" s="40">
        <v>189003.21</v>
      </c>
      <c r="I37" s="40">
        <v>106715.35</v>
      </c>
      <c r="J37" s="40">
        <v>0</v>
      </c>
      <c r="K37" s="40">
        <v>0</v>
      </c>
      <c r="L37" s="40">
        <f>SUM(D37+F37+H37+J37)</f>
        <v>631589.34</v>
      </c>
      <c r="M37" s="40">
        <f t="shared" si="10"/>
        <v>363683.62</v>
      </c>
    </row>
    <row r="38" spans="1:20" ht="58.5" customHeight="1" x14ac:dyDescent="0.25">
      <c r="A38" s="38" t="s">
        <v>48</v>
      </c>
      <c r="B38" s="39" t="s">
        <v>89</v>
      </c>
      <c r="C38" s="73"/>
      <c r="D38" s="40">
        <v>0</v>
      </c>
      <c r="E38" s="40">
        <v>0</v>
      </c>
      <c r="F38" s="40">
        <v>15546.7</v>
      </c>
      <c r="G38" s="40">
        <v>9259.52</v>
      </c>
      <c r="H38" s="40">
        <v>68372.42</v>
      </c>
      <c r="I38" s="40">
        <v>40890.47</v>
      </c>
      <c r="J38" s="40">
        <v>0</v>
      </c>
      <c r="K38" s="40">
        <v>0</v>
      </c>
      <c r="L38" s="40">
        <f t="shared" si="2"/>
        <v>83919.12</v>
      </c>
      <c r="M38" s="40">
        <f t="shared" si="10"/>
        <v>50149.990000000005</v>
      </c>
    </row>
    <row r="39" spans="1:20" ht="60.75" customHeight="1" x14ac:dyDescent="0.25">
      <c r="A39" s="38" t="s">
        <v>49</v>
      </c>
      <c r="B39" s="39" t="s">
        <v>126</v>
      </c>
      <c r="C39" s="73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16437.93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16437.93</v>
      </c>
    </row>
    <row r="40" spans="1:20" ht="42.75" x14ac:dyDescent="0.25">
      <c r="A40" s="46">
        <v>8</v>
      </c>
      <c r="B40" s="35" t="s">
        <v>127</v>
      </c>
      <c r="C40" s="72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1360.25</v>
      </c>
      <c r="H40" s="36">
        <f>SUM(H41:H44)</f>
        <v>164751.35999999999</v>
      </c>
      <c r="I40" s="36">
        <f>SUM(I41:I44)</f>
        <v>84382.7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85826.95</v>
      </c>
    </row>
    <row r="41" spans="1:20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20" s="18" customFormat="1" ht="42.75" x14ac:dyDescent="0.25">
      <c r="A42" s="44" t="s">
        <v>51</v>
      </c>
      <c r="B42" s="45" t="s">
        <v>129</v>
      </c>
      <c r="C42" s="72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39243.870000000003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39613.870000000003</v>
      </c>
    </row>
    <row r="43" spans="1:20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2148.5</v>
      </c>
      <c r="G43" s="40">
        <v>1074.25</v>
      </c>
      <c r="H43" s="40">
        <v>56157.87</v>
      </c>
      <c r="I43" s="40">
        <v>33108.720000000001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34182.97</v>
      </c>
    </row>
    <row r="44" spans="1:20" ht="47.25" customHeight="1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11970.11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11970.11</v>
      </c>
    </row>
    <row r="45" spans="1:20" ht="47.25" customHeight="1" x14ac:dyDescent="0.25">
      <c r="A45" s="46">
        <v>9</v>
      </c>
      <c r="B45" s="35" t="s">
        <v>144</v>
      </c>
      <c r="C45" s="74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8689.0600000000013</v>
      </c>
      <c r="I45" s="36">
        <f>SUM(I46:I49)</f>
        <v>2766.19</v>
      </c>
      <c r="J45" s="36">
        <f t="shared" si="13"/>
        <v>0</v>
      </c>
      <c r="K45" s="36">
        <f t="shared" si="13"/>
        <v>0</v>
      </c>
      <c r="L45" s="36">
        <f>SUM(D45+F45+H45+J45)</f>
        <v>8689.0600000000013</v>
      </c>
      <c r="M45" s="36">
        <f t="shared" si="10"/>
        <v>2766.19</v>
      </c>
    </row>
    <row r="46" spans="1:20" ht="28.5" x14ac:dyDescent="0.25">
      <c r="A46" s="38" t="s">
        <v>54</v>
      </c>
      <c r="B46" s="39" t="s">
        <v>91</v>
      </c>
      <c r="C46" s="75"/>
      <c r="D46" s="40">
        <v>0</v>
      </c>
      <c r="E46" s="40">
        <v>0</v>
      </c>
      <c r="F46" s="40">
        <v>0</v>
      </c>
      <c r="G46" s="40">
        <v>0</v>
      </c>
      <c r="H46" s="40">
        <v>6717.92</v>
      </c>
      <c r="I46" s="40">
        <v>2093.73</v>
      </c>
      <c r="J46" s="40">
        <v>0</v>
      </c>
      <c r="K46" s="40">
        <v>0</v>
      </c>
      <c r="L46" s="40">
        <f t="shared" si="2"/>
        <v>6717.92</v>
      </c>
      <c r="M46" s="40">
        <f t="shared" si="10"/>
        <v>2093.73</v>
      </c>
    </row>
    <row r="47" spans="1:20" ht="33" customHeight="1" x14ac:dyDescent="0.25">
      <c r="A47" s="38" t="s">
        <v>55</v>
      </c>
      <c r="B47" s="39" t="s">
        <v>92</v>
      </c>
      <c r="C47" s="75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45.34</v>
      </c>
      <c r="J47" s="40">
        <v>0</v>
      </c>
      <c r="K47" s="40">
        <v>0</v>
      </c>
      <c r="L47" s="40">
        <f t="shared" si="2"/>
        <v>405.14</v>
      </c>
      <c r="M47" s="40">
        <f t="shared" si="10"/>
        <v>45.34</v>
      </c>
    </row>
    <row r="48" spans="1:20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1541</v>
      </c>
      <c r="I49" s="40">
        <v>627.12</v>
      </c>
      <c r="J49" s="40">
        <v>0</v>
      </c>
      <c r="K49" s="40">
        <v>0</v>
      </c>
      <c r="L49" s="40">
        <f t="shared" si="2"/>
        <v>1541</v>
      </c>
      <c r="M49" s="40">
        <f t="shared" si="10"/>
        <v>627.12</v>
      </c>
    </row>
    <row r="50" spans="1:15" ht="61.5" customHeight="1" x14ac:dyDescent="0.25">
      <c r="A50" s="46">
        <v>10</v>
      </c>
      <c r="B50" s="35" t="s">
        <v>168</v>
      </c>
      <c r="C50" s="72" t="s">
        <v>19</v>
      </c>
      <c r="D50" s="36">
        <f>SUM(D51:D52)</f>
        <v>16068.79</v>
      </c>
      <c r="E50" s="36">
        <f>SUM(E51:E52)</f>
        <v>10634.58</v>
      </c>
      <c r="F50" s="36">
        <f t="shared" ref="F50:K50" si="14">SUM(F51:F52)</f>
        <v>103312.71</v>
      </c>
      <c r="G50" s="36">
        <f t="shared" si="14"/>
        <v>58469.95</v>
      </c>
      <c r="H50" s="36">
        <f>SUM(H51:H52)</f>
        <v>12975.57</v>
      </c>
      <c r="I50" s="36">
        <f>SUM(I51:I52)</f>
        <v>5270.87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74375.399999999994</v>
      </c>
    </row>
    <row r="51" spans="1:15" ht="63" customHeight="1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5270.87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5270.87</v>
      </c>
    </row>
    <row r="52" spans="1:15" ht="42.75" x14ac:dyDescent="0.25">
      <c r="A52" s="38" t="s">
        <v>59</v>
      </c>
      <c r="B52" s="39" t="s">
        <v>133</v>
      </c>
      <c r="C52" s="72"/>
      <c r="D52" s="40">
        <f>15934.6+134.19</f>
        <v>16068.79</v>
      </c>
      <c r="E52" s="40">
        <v>10634.58</v>
      </c>
      <c r="F52" s="40">
        <v>103312.71</v>
      </c>
      <c r="G52" s="40">
        <v>58469.95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69104.53</v>
      </c>
    </row>
    <row r="53" spans="1:15" ht="58.5" customHeight="1" x14ac:dyDescent="0.25">
      <c r="A53" s="46">
        <v>11</v>
      </c>
      <c r="B53" s="35" t="s">
        <v>134</v>
      </c>
      <c r="C53" s="72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69208.5</v>
      </c>
      <c r="H53" s="36">
        <f>SUM(H54:H57)</f>
        <v>109181.48000000001</v>
      </c>
      <c r="I53" s="36">
        <f>SUM(I54:I57)</f>
        <v>59447.719999999994</v>
      </c>
      <c r="J53" s="36">
        <f t="shared" si="15"/>
        <v>0</v>
      </c>
      <c r="K53" s="36">
        <f t="shared" si="15"/>
        <v>0</v>
      </c>
      <c r="L53" s="36">
        <f>SUM(D53+F53+H53+J53)</f>
        <v>259428.68</v>
      </c>
      <c r="M53" s="36">
        <f t="shared" si="10"/>
        <v>128656.22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38.700000000000003</v>
      </c>
      <c r="G54" s="40">
        <v>0</v>
      </c>
      <c r="H54" s="40">
        <v>6989.48</v>
      </c>
      <c r="I54" s="40">
        <v>3168.67</v>
      </c>
      <c r="J54" s="40">
        <v>0</v>
      </c>
      <c r="K54" s="40">
        <v>0</v>
      </c>
      <c r="L54" s="40">
        <f t="shared" si="2"/>
        <v>7028.1799999999994</v>
      </c>
      <c r="M54" s="40">
        <f t="shared" si="10"/>
        <v>3168.67</v>
      </c>
    </row>
    <row r="55" spans="1:15" ht="59.25" customHeight="1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84.6</v>
      </c>
      <c r="G55" s="40">
        <v>84.6</v>
      </c>
      <c r="H55" s="40">
        <v>1068.1500000000001</v>
      </c>
      <c r="I55" s="40">
        <v>610.75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695.35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150000</v>
      </c>
      <c r="G56" s="40">
        <v>69000</v>
      </c>
      <c r="H56" s="40">
        <v>71838.47</v>
      </c>
      <c r="I56" s="40">
        <v>40615.199999999997</v>
      </c>
      <c r="J56" s="40">
        <v>0</v>
      </c>
      <c r="K56" s="40">
        <v>0</v>
      </c>
      <c r="L56" s="40">
        <f t="shared" si="2"/>
        <v>221838.47</v>
      </c>
      <c r="M56" s="40">
        <f t="shared" si="10"/>
        <v>109615.2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123.9</v>
      </c>
      <c r="G57" s="40">
        <v>123.9</v>
      </c>
      <c r="H57" s="40">
        <v>29285.38</v>
      </c>
      <c r="I57" s="40">
        <v>15053.1</v>
      </c>
      <c r="J57" s="40">
        <v>0</v>
      </c>
      <c r="K57" s="40">
        <v>0</v>
      </c>
      <c r="L57" s="40">
        <f t="shared" si="2"/>
        <v>29409.280000000002</v>
      </c>
      <c r="M57" s="40">
        <f t="shared" si="10"/>
        <v>15177</v>
      </c>
    </row>
    <row r="58" spans="1:15" ht="71.25" x14ac:dyDescent="0.25">
      <c r="A58" s="46">
        <v>12</v>
      </c>
      <c r="B58" s="58" t="s">
        <v>110</v>
      </c>
      <c r="C58" s="74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425.41</v>
      </c>
      <c r="H58" s="36">
        <f>SUM(H59:H63)</f>
        <v>6338.72</v>
      </c>
      <c r="I58" s="36">
        <f>SUM(I59:I63)</f>
        <v>2487.48</v>
      </c>
      <c r="J58" s="36">
        <f t="shared" si="16"/>
        <v>339</v>
      </c>
      <c r="K58" s="36">
        <f t="shared" si="16"/>
        <v>859.2</v>
      </c>
      <c r="L58" s="36">
        <f>SUM(D58+F58+H58+J58)</f>
        <v>7374.3200000000006</v>
      </c>
      <c r="M58" s="36">
        <f t="shared" si="10"/>
        <v>4043.2799999999997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5"/>
      <c r="D59" s="40">
        <v>271.19</v>
      </c>
      <c r="E59" s="40">
        <v>271.19</v>
      </c>
      <c r="F59" s="40">
        <v>425.41</v>
      </c>
      <c r="G59" s="40">
        <v>425.41</v>
      </c>
      <c r="H59" s="40">
        <v>94.2</v>
      </c>
      <c r="I59" s="40">
        <v>94.2</v>
      </c>
      <c r="J59" s="40">
        <v>339</v>
      </c>
      <c r="K59" s="40">
        <v>859.2</v>
      </c>
      <c r="L59" s="40">
        <f t="shared" si="2"/>
        <v>1129.8000000000002</v>
      </c>
      <c r="M59" s="40">
        <f t="shared" si="10"/>
        <v>1650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5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250</v>
      </c>
      <c r="J60" s="40">
        <v>0</v>
      </c>
      <c r="K60" s="40">
        <v>0</v>
      </c>
      <c r="L60" s="40">
        <f t="shared" si="2"/>
        <v>1030</v>
      </c>
      <c r="M60" s="40">
        <f t="shared" si="10"/>
        <v>250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2043.28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2043.28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100</v>
      </c>
      <c r="J63" s="40">
        <v>0</v>
      </c>
      <c r="K63" s="40">
        <v>0</v>
      </c>
      <c r="L63" s="40">
        <f t="shared" si="2"/>
        <v>100</v>
      </c>
      <c r="M63" s="40">
        <f t="shared" si="10"/>
        <v>100</v>
      </c>
      <c r="N63" s="8"/>
      <c r="O63" s="8"/>
    </row>
    <row r="64" spans="1:15" ht="57" x14ac:dyDescent="0.25">
      <c r="A64" s="51">
        <v>13</v>
      </c>
      <c r="B64" s="58" t="s">
        <v>111</v>
      </c>
      <c r="C64" s="72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8513.09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8513.09</v>
      </c>
    </row>
    <row r="65" spans="1:13" ht="33" customHeight="1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1.82</v>
      </c>
      <c r="J65" s="40">
        <v>0</v>
      </c>
      <c r="K65" s="40">
        <v>0</v>
      </c>
      <c r="L65" s="40">
        <f t="shared" si="2"/>
        <v>3.68</v>
      </c>
      <c r="M65" s="40">
        <f t="shared" si="10"/>
        <v>1.82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405.51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405.51</v>
      </c>
    </row>
    <row r="67" spans="1:13" ht="62.25" customHeight="1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8105.76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8105.76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97342</v>
      </c>
      <c r="E68" s="36">
        <f t="shared" ref="E68:K68" si="18">SUM(E69:E70)</f>
        <v>97342</v>
      </c>
      <c r="F68" s="36">
        <f t="shared" si="18"/>
        <v>2058</v>
      </c>
      <c r="G68" s="36">
        <f t="shared" si="18"/>
        <v>2058</v>
      </c>
      <c r="H68" s="36">
        <f t="shared" si="18"/>
        <v>60663.87</v>
      </c>
      <c r="I68" s="36">
        <f t="shared" si="18"/>
        <v>6448.08</v>
      </c>
      <c r="J68" s="36">
        <f t="shared" si="18"/>
        <v>5100</v>
      </c>
      <c r="K68" s="36">
        <f t="shared" si="18"/>
        <v>0</v>
      </c>
      <c r="L68" s="36">
        <f t="shared" ref="L68:M72" si="19">SUM(D68+F68+H68+J68)</f>
        <v>165163.87</v>
      </c>
      <c r="M68" s="36">
        <f t="shared" si="19"/>
        <v>105848.08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f>70000+27342</f>
        <v>97342</v>
      </c>
      <c r="E70" s="40">
        <f>70000+27342</f>
        <v>97342</v>
      </c>
      <c r="F70" s="40">
        <v>2058</v>
      </c>
      <c r="G70" s="40">
        <v>2058</v>
      </c>
      <c r="H70" s="40">
        <v>60663.87</v>
      </c>
      <c r="I70" s="40">
        <v>6448.08</v>
      </c>
      <c r="J70" s="40">
        <v>5100</v>
      </c>
      <c r="K70" s="40">
        <v>0</v>
      </c>
      <c r="L70" s="36">
        <f t="shared" si="19"/>
        <v>165163.87</v>
      </c>
      <c r="M70" s="36">
        <f t="shared" si="19"/>
        <v>105848.08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113.11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113.11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15"/>
    </row>
    <row r="75" spans="1:13" ht="32.25" customHeight="1" x14ac:dyDescent="0.25">
      <c r="A75" s="14"/>
      <c r="B75" s="63"/>
      <c r="C75" s="77"/>
      <c r="D75" s="77"/>
      <c r="E75" s="77"/>
      <c r="F75" s="77"/>
      <c r="G75" s="77"/>
      <c r="H75" s="77"/>
      <c r="I75" s="77"/>
      <c r="J75" s="77"/>
      <c r="K75" s="77"/>
      <c r="L75" s="78"/>
      <c r="M75" s="22"/>
    </row>
    <row r="76" spans="1:13" ht="33.75" customHeight="1" x14ac:dyDescent="0.25">
      <c r="A76" s="14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/>
    </row>
    <row r="77" spans="1:13" ht="33" customHeight="1" x14ac:dyDescent="0.25">
      <c r="A77" s="14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2"/>
    </row>
    <row r="78" spans="1:13" s="18" customFormat="1" ht="33" customHeight="1" x14ac:dyDescent="0.25">
      <c r="A78" s="19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2"/>
    </row>
    <row r="79" spans="1:13" ht="31.5" customHeight="1" x14ac:dyDescent="0.2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2"/>
    </row>
    <row r="80" spans="1:13" ht="33" customHeight="1" x14ac:dyDescent="0.2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23"/>
    </row>
    <row r="81" spans="2:13" ht="33" customHeigh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/>
    </row>
    <row r="82" spans="2:13" ht="33" customHeigh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3"/>
      <c r="M82" s="23"/>
    </row>
    <row r="83" spans="2:13" ht="33" customHeigh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23"/>
    </row>
    <row r="84" spans="2:13" ht="33" customHeigh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3"/>
      <c r="M84" s="23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E11" sqref="E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4" t="s">
        <v>156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5" t="s">
        <v>2</v>
      </c>
      <c r="B4" s="71" t="s">
        <v>3</v>
      </c>
      <c r="C4" s="68" t="s">
        <v>9</v>
      </c>
      <c r="D4" s="71" t="s">
        <v>23</v>
      </c>
      <c r="E4" s="71"/>
      <c r="F4" s="71" t="s">
        <v>24</v>
      </c>
      <c r="G4" s="71"/>
      <c r="H4" s="71" t="s">
        <v>4</v>
      </c>
      <c r="I4" s="71"/>
      <c r="J4" s="71" t="s">
        <v>5</v>
      </c>
      <c r="K4" s="71"/>
      <c r="L4" s="71" t="s">
        <v>6</v>
      </c>
      <c r="M4" s="71"/>
    </row>
    <row r="5" spans="1:21" ht="33" customHeight="1" x14ac:dyDescent="0.25">
      <c r="A5" s="65"/>
      <c r="B5" s="71"/>
      <c r="C5" s="6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5"/>
      <c r="B6" s="71"/>
      <c r="C6" s="7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2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2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2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2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2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2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3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3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3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3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3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2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2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4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5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5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2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2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2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4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5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5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2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15"/>
    </row>
    <row r="73" spans="1:13" ht="42" customHeight="1" x14ac:dyDescent="0.25">
      <c r="A73" s="14"/>
      <c r="B73" s="62" t="s">
        <v>141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22" t="s">
        <v>140</v>
      </c>
    </row>
    <row r="74" spans="1:13" ht="42" customHeight="1" x14ac:dyDescent="0.25">
      <c r="A74" s="14"/>
      <c r="B74" s="62" t="s">
        <v>143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22" t="s">
        <v>142</v>
      </c>
    </row>
    <row r="75" spans="1:13" ht="42" customHeight="1" x14ac:dyDescent="0.25">
      <c r="A75" s="14"/>
      <c r="B75" s="62" t="s">
        <v>146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22" t="s">
        <v>145</v>
      </c>
    </row>
    <row r="76" spans="1:13" s="18" customFormat="1" ht="42" customHeight="1" x14ac:dyDescent="0.25">
      <c r="A76" s="19"/>
      <c r="B76" s="62" t="s">
        <v>149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 t="s">
        <v>147</v>
      </c>
    </row>
    <row r="77" spans="1:13" ht="42" customHeight="1" x14ac:dyDescent="0.25">
      <c r="B77" s="62" t="s">
        <v>150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3" t="s">
        <v>148</v>
      </c>
    </row>
    <row r="78" spans="1:13" ht="42" customHeight="1" x14ac:dyDescent="0.25">
      <c r="B78" s="62" t="s">
        <v>152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3" t="s">
        <v>151</v>
      </c>
    </row>
    <row r="79" spans="1:13" ht="42" customHeight="1" x14ac:dyDescent="0.25">
      <c r="B79" s="62" t="s">
        <v>155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3" t="s">
        <v>154</v>
      </c>
    </row>
    <row r="80" spans="1:13" ht="38.25" customHeight="1" x14ac:dyDescent="0.25">
      <c r="B80" s="62" t="s">
        <v>157</v>
      </c>
      <c r="C80" s="62"/>
      <c r="D80" s="62"/>
      <c r="E80" s="62"/>
      <c r="F80" s="62"/>
      <c r="G80" s="62"/>
      <c r="H80" s="62"/>
      <c r="I80" s="62"/>
      <c r="J80" s="62"/>
      <c r="K80" s="62"/>
      <c r="L80" s="63"/>
      <c r="M80" s="23" t="s">
        <v>159</v>
      </c>
    </row>
    <row r="81" spans="2:13" ht="42" customHeight="1" x14ac:dyDescent="0.25">
      <c r="B81" s="62" t="s">
        <v>152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 t="s">
        <v>160</v>
      </c>
    </row>
    <row r="82" spans="2:13" ht="43.5" customHeight="1" x14ac:dyDescent="0.25">
      <c r="B82" s="62" t="s">
        <v>158</v>
      </c>
      <c r="C82" s="62"/>
      <c r="D82" s="62"/>
      <c r="E82" s="62"/>
      <c r="F82" s="62"/>
      <c r="G82" s="62"/>
      <c r="H82" s="62"/>
      <c r="I82" s="62"/>
      <c r="J82" s="62"/>
      <c r="K82" s="62"/>
      <c r="L82" s="63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2022-08-05T09:56:34Z</cp:lastPrinted>
  <dcterms:created xsi:type="dcterms:W3CDTF">2015-10-02T05:38:20Z</dcterms:created>
  <dcterms:modified xsi:type="dcterms:W3CDTF">2022-08-05T10:02:18Z</dcterms:modified>
</cp:coreProperties>
</file>