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9095" windowHeight="11760"/>
  </bookViews>
  <sheets>
    <sheet name="Доходы" sheetId="4" r:id="rId1"/>
    <sheet name="Расходы" sheetId="14" r:id="rId2"/>
    <sheet name="Источники" sheetId="15" r:id="rId3"/>
    <sheet name="Муниципальный долг" sheetId="16" r:id="rId4"/>
    <sheet name="Кредиторская задолженность" sheetId="17" r:id="rId5"/>
  </sheets>
  <definedNames>
    <definedName name="_xlnm.Print_Area" localSheetId="0">Доходы!$A$1:$F$153</definedName>
  </definedNames>
  <calcPr calcId="124519"/>
</workbook>
</file>

<file path=xl/calcChain.xml><?xml version="1.0" encoding="utf-8"?>
<calcChain xmlns="http://schemas.openxmlformats.org/spreadsheetml/2006/main">
  <c r="F180" i="4"/>
  <c r="F179"/>
  <c r="F178"/>
  <c r="D177"/>
  <c r="F177" s="1"/>
  <c r="C177"/>
  <c r="F176"/>
  <c r="F175"/>
  <c r="F174"/>
  <c r="F173"/>
  <c r="D173"/>
  <c r="C173"/>
  <c r="F172"/>
  <c r="E172"/>
  <c r="D171"/>
  <c r="E171" s="1"/>
  <c r="C171"/>
  <c r="F170"/>
  <c r="E170"/>
  <c r="F169"/>
  <c r="E169"/>
  <c r="F168"/>
  <c r="E168"/>
  <c r="F167"/>
  <c r="E167"/>
  <c r="F166"/>
  <c r="E166"/>
  <c r="D165"/>
  <c r="C165"/>
  <c r="F164"/>
  <c r="E164"/>
  <c r="F163"/>
  <c r="E163"/>
  <c r="F162"/>
  <c r="E162"/>
  <c r="D162"/>
  <c r="C162"/>
  <c r="F161"/>
  <c r="E161"/>
  <c r="F160"/>
  <c r="F159"/>
  <c r="F158"/>
  <c r="E158"/>
  <c r="F157"/>
  <c r="E157"/>
  <c r="F156"/>
  <c r="E156"/>
  <c r="F155"/>
  <c r="E155"/>
  <c r="F154"/>
  <c r="E154"/>
  <c r="D154"/>
  <c r="C154"/>
  <c r="F153"/>
  <c r="E153"/>
  <c r="F152"/>
  <c r="E152"/>
  <c r="F151"/>
  <c r="E151"/>
  <c r="D150"/>
  <c r="E150" s="1"/>
  <c r="C150"/>
  <c r="F149"/>
  <c r="E149"/>
  <c r="F148"/>
  <c r="E148"/>
  <c r="F147"/>
  <c r="E147"/>
  <c r="F146"/>
  <c r="E146"/>
  <c r="F145"/>
  <c r="E145"/>
  <c r="F144"/>
  <c r="E144"/>
  <c r="F143"/>
  <c r="E143"/>
  <c r="F142"/>
  <c r="E142"/>
  <c r="F141"/>
  <c r="E141"/>
  <c r="F140"/>
  <c r="E140"/>
  <c r="F139"/>
  <c r="E139"/>
  <c r="F138"/>
  <c r="E138"/>
  <c r="F137"/>
  <c r="E137"/>
  <c r="D136"/>
  <c r="C136"/>
  <c r="F135"/>
  <c r="E135"/>
  <c r="F134"/>
  <c r="E134"/>
  <c r="F133"/>
  <c r="E133"/>
  <c r="F132"/>
  <c r="E132"/>
  <c r="F131"/>
  <c r="E131"/>
  <c r="F130"/>
  <c r="E130"/>
  <c r="F129"/>
  <c r="E129"/>
  <c r="F128"/>
  <c r="E128"/>
  <c r="F127"/>
  <c r="E127"/>
  <c r="D127"/>
  <c r="C127"/>
  <c r="F126"/>
  <c r="E126"/>
  <c r="D125"/>
  <c r="C125"/>
  <c r="C122" s="1"/>
  <c r="C121" s="1"/>
  <c r="F124"/>
  <c r="E124"/>
  <c r="F123"/>
  <c r="E123"/>
  <c r="D123"/>
  <c r="C123"/>
  <c r="F120"/>
  <c r="E120"/>
  <c r="F119"/>
  <c r="E119"/>
  <c r="F118"/>
  <c r="E118"/>
  <c r="F117"/>
  <c r="E117"/>
  <c r="C116"/>
  <c r="F116" s="1"/>
  <c r="D115"/>
  <c r="F114"/>
  <c r="E114"/>
  <c r="F113"/>
  <c r="E113"/>
  <c r="F112"/>
  <c r="E112"/>
  <c r="F111"/>
  <c r="E111"/>
  <c r="F110"/>
  <c r="E110"/>
  <c r="F109"/>
  <c r="E109"/>
  <c r="F108"/>
  <c r="E108"/>
  <c r="F107"/>
  <c r="E107"/>
  <c r="F106"/>
  <c r="F105"/>
  <c r="F104"/>
  <c r="F103"/>
  <c r="D102"/>
  <c r="E102" s="1"/>
  <c r="C102"/>
  <c r="F101"/>
  <c r="E101"/>
  <c r="F100"/>
  <c r="F99"/>
  <c r="F98"/>
  <c r="F97"/>
  <c r="E97"/>
  <c r="D96"/>
  <c r="E96" s="1"/>
  <c r="C96"/>
  <c r="F96" s="1"/>
  <c r="F95"/>
  <c r="F94"/>
  <c r="E94"/>
  <c r="F93"/>
  <c r="E93"/>
  <c r="F92"/>
  <c r="E92"/>
  <c r="F91"/>
  <c r="E91"/>
  <c r="F90"/>
  <c r="E90"/>
  <c r="F89"/>
  <c r="E89"/>
  <c r="F88"/>
  <c r="F87"/>
  <c r="E86"/>
  <c r="D86"/>
  <c r="F86" s="1"/>
  <c r="C86"/>
  <c r="F85"/>
  <c r="F84"/>
  <c r="D84"/>
  <c r="C84"/>
  <c r="F83"/>
  <c r="F82"/>
  <c r="E82"/>
  <c r="E81"/>
  <c r="D81"/>
  <c r="F81" s="1"/>
  <c r="C81"/>
  <c r="F80"/>
  <c r="E80"/>
  <c r="F79"/>
  <c r="E79"/>
  <c r="F78"/>
  <c r="E78"/>
  <c r="C77"/>
  <c r="F76"/>
  <c r="E76"/>
  <c r="E75"/>
  <c r="D75"/>
  <c r="F75" s="1"/>
  <c r="C75"/>
  <c r="F74"/>
  <c r="E74"/>
  <c r="F73"/>
  <c r="E73"/>
  <c r="E72"/>
  <c r="D72"/>
  <c r="F72" s="1"/>
  <c r="C72"/>
  <c r="F71"/>
  <c r="F70"/>
  <c r="E70"/>
  <c r="F69"/>
  <c r="E69"/>
  <c r="F68"/>
  <c r="E68"/>
  <c r="D68"/>
  <c r="C68"/>
  <c r="C67"/>
  <c r="F66"/>
  <c r="F65"/>
  <c r="E65"/>
  <c r="E64"/>
  <c r="D64"/>
  <c r="F64" s="1"/>
  <c r="C64"/>
  <c r="F63"/>
  <c r="E63"/>
  <c r="C62"/>
  <c r="F61"/>
  <c r="F60"/>
  <c r="E60"/>
  <c r="D59"/>
  <c r="E59" s="1"/>
  <c r="C59"/>
  <c r="D58"/>
  <c r="E58" s="1"/>
  <c r="C58"/>
  <c r="F56"/>
  <c r="E56"/>
  <c r="F55"/>
  <c r="E55"/>
  <c r="F54"/>
  <c r="F53"/>
  <c r="E53"/>
  <c r="E52"/>
  <c r="D52"/>
  <c r="F52" s="1"/>
  <c r="C52"/>
  <c r="C51"/>
  <c r="F50"/>
  <c r="E50"/>
  <c r="F49"/>
  <c r="E49"/>
  <c r="F48"/>
  <c r="E48"/>
  <c r="F47"/>
  <c r="E47"/>
  <c r="E46"/>
  <c r="D46"/>
  <c r="F46" s="1"/>
  <c r="C46"/>
  <c r="F45"/>
  <c r="E45"/>
  <c r="F44"/>
  <c r="E44"/>
  <c r="E43"/>
  <c r="D43"/>
  <c r="F43" s="1"/>
  <c r="C43"/>
  <c r="C42"/>
  <c r="C41"/>
  <c r="F40"/>
  <c r="F39"/>
  <c r="D39"/>
  <c r="C39"/>
  <c r="F38"/>
  <c r="E38"/>
  <c r="F37"/>
  <c r="E37"/>
  <c r="E36"/>
  <c r="D36"/>
  <c r="F36" s="1"/>
  <c r="C36"/>
  <c r="F35"/>
  <c r="E35"/>
  <c r="F34"/>
  <c r="E34"/>
  <c r="E33"/>
  <c r="D33"/>
  <c r="F33" s="1"/>
  <c r="C33"/>
  <c r="F32"/>
  <c r="E32"/>
  <c r="D31"/>
  <c r="E31" s="1"/>
  <c r="C31"/>
  <c r="F31" s="1"/>
  <c r="C30"/>
  <c r="F29"/>
  <c r="E29"/>
  <c r="E28"/>
  <c r="D28"/>
  <c r="F28" s="1"/>
  <c r="C28"/>
  <c r="F27"/>
  <c r="E27"/>
  <c r="D26"/>
  <c r="E26" s="1"/>
  <c r="C26"/>
  <c r="C17" s="1"/>
  <c r="F25"/>
  <c r="F24"/>
  <c r="E24"/>
  <c r="F23"/>
  <c r="E23"/>
  <c r="D23"/>
  <c r="C23"/>
  <c r="F22"/>
  <c r="E22"/>
  <c r="F21"/>
  <c r="E21"/>
  <c r="F20"/>
  <c r="F19"/>
  <c r="E19"/>
  <c r="E18"/>
  <c r="D18"/>
  <c r="F18" s="1"/>
  <c r="C18"/>
  <c r="D17"/>
  <c r="F17" s="1"/>
  <c r="F16"/>
  <c r="E16"/>
  <c r="F15"/>
  <c r="E15"/>
  <c r="F14"/>
  <c r="E14"/>
  <c r="F13"/>
  <c r="E13"/>
  <c r="E12"/>
  <c r="D12"/>
  <c r="F12" s="1"/>
  <c r="C12"/>
  <c r="C11"/>
  <c r="F10"/>
  <c r="E10"/>
  <c r="F9"/>
  <c r="E9"/>
  <c r="F8"/>
  <c r="E8"/>
  <c r="F7"/>
  <c r="E7"/>
  <c r="E6"/>
  <c r="D6"/>
  <c r="F6" s="1"/>
  <c r="C6"/>
  <c r="C5"/>
  <c r="E165" l="1"/>
  <c r="F165"/>
  <c r="F58"/>
  <c r="F59"/>
  <c r="C57"/>
  <c r="C115"/>
  <c r="F115" s="1"/>
  <c r="E116"/>
  <c r="F136"/>
  <c r="E125"/>
  <c r="E136"/>
  <c r="E17"/>
  <c r="C4"/>
  <c r="C181" s="1"/>
  <c r="D5"/>
  <c r="F26"/>
  <c r="D42"/>
  <c r="D51"/>
  <c r="D67"/>
  <c r="F102"/>
  <c r="D122"/>
  <c r="F125"/>
  <c r="F150"/>
  <c r="F171"/>
  <c r="D11"/>
  <c r="D30"/>
  <c r="D62"/>
  <c r="D77"/>
  <c r="E77" l="1"/>
  <c r="F77"/>
  <c r="F11"/>
  <c r="E11"/>
  <c r="D121"/>
  <c r="E122"/>
  <c r="F122"/>
  <c r="F42"/>
  <c r="D41"/>
  <c r="E42"/>
  <c r="F30"/>
  <c r="E30"/>
  <c r="F51"/>
  <c r="E51"/>
  <c r="F62"/>
  <c r="E62"/>
  <c r="D57"/>
  <c r="D4" s="1"/>
  <c r="E67"/>
  <c r="F67"/>
  <c r="F5"/>
  <c r="E5"/>
  <c r="F4" l="1"/>
  <c r="E4"/>
  <c r="D181"/>
  <c r="E57"/>
  <c r="F57"/>
  <c r="F41"/>
  <c r="E41"/>
  <c r="F121"/>
  <c r="E121"/>
  <c r="F181" l="1"/>
  <c r="E181"/>
  <c r="F56" i="14" l="1"/>
  <c r="H57" l="1"/>
  <c r="H56"/>
  <c r="H55"/>
  <c r="H54"/>
  <c r="H52"/>
  <c r="H50"/>
  <c r="H49"/>
  <c r="H48"/>
  <c r="H47"/>
  <c r="H45"/>
  <c r="H44"/>
  <c r="H43"/>
  <c r="H42"/>
  <c r="H40"/>
  <c r="H39"/>
  <c r="H38"/>
  <c r="H37"/>
  <c r="H35"/>
  <c r="H34"/>
  <c r="H33"/>
  <c r="H31"/>
  <c r="H30"/>
  <c r="H29"/>
  <c r="H28"/>
  <c r="H26"/>
  <c r="H25"/>
  <c r="H24"/>
  <c r="H23"/>
  <c r="H22"/>
  <c r="H21"/>
  <c r="H19"/>
  <c r="H18"/>
  <c r="H17"/>
  <c r="H8"/>
  <c r="H14"/>
  <c r="H11"/>
  <c r="H10"/>
  <c r="H9"/>
  <c r="H7"/>
  <c r="E56"/>
  <c r="E53"/>
  <c r="E51"/>
  <c r="E46"/>
  <c r="E44"/>
  <c r="E41"/>
  <c r="E36"/>
  <c r="E32"/>
  <c r="E27"/>
  <c r="E20"/>
  <c r="E15"/>
  <c r="E6"/>
  <c r="F17" i="15"/>
  <c r="F18"/>
  <c r="E19"/>
  <c r="E15"/>
  <c r="E21"/>
  <c r="E17"/>
  <c r="E14" s="1"/>
  <c r="E12"/>
  <c r="E10"/>
  <c r="E9" s="1"/>
  <c r="D21"/>
  <c r="D19"/>
  <c r="D17"/>
  <c r="D15"/>
  <c r="D12"/>
  <c r="D10"/>
  <c r="D9" s="1"/>
  <c r="C56" i="14"/>
  <c r="F53"/>
  <c r="H53" s="1"/>
  <c r="C53"/>
  <c r="F51"/>
  <c r="H51" s="1"/>
  <c r="C51"/>
  <c r="F46"/>
  <c r="C46"/>
  <c r="F44"/>
  <c r="C44"/>
  <c r="F41"/>
  <c r="C41"/>
  <c r="F36"/>
  <c r="C36"/>
  <c r="F32"/>
  <c r="H32" s="1"/>
  <c r="D32"/>
  <c r="D58" s="1"/>
  <c r="C32"/>
  <c r="F27"/>
  <c r="C27"/>
  <c r="F20"/>
  <c r="C20"/>
  <c r="F15"/>
  <c r="C15"/>
  <c r="F6"/>
  <c r="C6"/>
  <c r="H41" l="1"/>
  <c r="H46"/>
  <c r="H36"/>
  <c r="H27"/>
  <c r="H20"/>
  <c r="H15"/>
  <c r="H6"/>
  <c r="E58"/>
  <c r="E8" i="15"/>
  <c r="E7" s="1"/>
  <c r="D14"/>
  <c r="D8" s="1"/>
  <c r="D7" s="1"/>
  <c r="F58" i="14"/>
  <c r="C58"/>
  <c r="H58" l="1"/>
  <c r="F14" i="15"/>
</calcChain>
</file>

<file path=xl/sharedStrings.xml><?xml version="1.0" encoding="utf-8"?>
<sst xmlns="http://schemas.openxmlformats.org/spreadsheetml/2006/main" count="501" uniqueCount="439">
  <si>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</si>
  <si>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</si>
  <si>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</si>
  <si>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</si>
  <si>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</si>
  <si>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</si>
  <si>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</si>
  <si>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182  1  01  02000  01  0000  110</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</si>
  <si>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</si>
  <si>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</si>
  <si>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</si>
  <si>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</si>
  <si>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</si>
  <si>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</si>
  <si>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</si>
  <si>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</si>
  <si>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</si>
  <si>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</si>
  <si>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</si>
  <si>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</si>
  <si>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</si>
  <si>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</si>
  <si>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</si>
  <si>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</si>
  <si>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</si>
  <si>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</si>
  <si>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</si>
  <si>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</si>
  <si>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</si>
  <si>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182  1  05  02000  02  0000  110</t>
  </si>
  <si>
    <t>182  1  05  02010  02  0000  110</t>
  </si>
  <si>
    <t>Единый налог на вмененный доход для отдельных видов деятельности</t>
  </si>
  <si>
    <t>182  1  05  02020  02  0000  110</t>
  </si>
  <si>
    <t>Единый налог на вмененный доход для отдельных видов деятельности (за налоговые периоды, истекшие до 1 января 2011 года)</t>
  </si>
  <si>
    <t>182  1  05  03000  01  0000  110</t>
  </si>
  <si>
    <t>Единый сельскохозяйственный налог</t>
  </si>
  <si>
    <t>182  1  05  03010  01  0000  110</t>
  </si>
  <si>
    <t>000  1  05  04000  02  0000  110</t>
  </si>
  <si>
    <t>Налог, взимаемый в связи с применением патентной системы налогообложения</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</si>
  <si>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</si>
  <si>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</si>
  <si>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</si>
  <si>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</si>
  <si>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182  1  06  01000  00  0000  110</t>
  </si>
  <si>
    <t>Налог на имущество физических лиц</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</si>
  <si>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</si>
  <si>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</si>
  <si>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</si>
  <si>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</si>
  <si>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</si>
  <si>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</si>
  <si>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</si>
  <si>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</si>
  <si>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000  1  09  00000  00  0000  000</t>
  </si>
  <si>
    <t>182  1  09  04052  04  0000  110</t>
  </si>
  <si>
    <t>Земельный налог (по обязательствам, возникшим до 1 января 2006 года), мобилизуемый на территориях городских округов</t>
  </si>
  <si>
    <t>000  1  11  00000  00  0000  000</t>
  </si>
  <si>
    <t>ДОХОДЫ ОТ ИСПОЛЬЗОВАНИЯ ИМУЩЕСТВА, НАХОДЯЩЕГОСЯ В ГОСУДАРСТВЕННОЙ И МУНИЦИПАЛЬНОЙ СОБСТВЕННОСТИ</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</si>
  <si>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</si>
  <si>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</si>
  <si>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</si>
  <si>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</si>
  <si>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000  1  11  05074  00  0000  000</t>
  </si>
  <si>
    <t>Доходы от сдачи в аренду имущества, составляющего казну городских округов (за исключением земельных участков)</t>
  </si>
  <si>
    <t>902  1  11  05074  04  0003  120</t>
  </si>
  <si>
    <t>902  1  11  05074  04  0004  120</t>
  </si>
  <si>
    <t>902  1  11  05074  04  0010  120</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</si>
  <si>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</si>
  <si>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</si>
  <si>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</si>
  <si>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</si>
  <si>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</si>
  <si>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</si>
  <si>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</si>
  <si>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</si>
  <si>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</si>
  <si>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</si>
  <si>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</si>
  <si>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</si>
  <si>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</si>
  <si>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</si>
  <si>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</si>
  <si>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</si>
  <si>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000  1  13  01994  04  0004  130</t>
  </si>
  <si>
    <t>Прочие доходы от оказания платных услуг (работ)</t>
  </si>
  <si>
    <t>901  1  13  01994  04  0004  130</t>
  </si>
  <si>
    <t>00  1  13  02000  00  0000  130</t>
  </si>
  <si>
    <t xml:space="preserve">Доходы от компенсации затрат государства </t>
  </si>
  <si>
    <t>901  1  13  02064  04  0000  130</t>
  </si>
  <si>
    <t>000  1  13  02994  04  0001  130</t>
  </si>
  <si>
    <t>Прочие доходы от компенсации затрат бюджетов городских округов (в части возврата дебиторской задолженности прошлых лет)</t>
  </si>
  <si>
    <t>901  1  13  02994  04  0001  130</t>
  </si>
  <si>
    <t>906  1  13  02994  04  0001  130</t>
  </si>
  <si>
    <t>000  1  14  00000  00  0000  000</t>
  </si>
  <si>
    <t>ДОХОДЫ ОТ ПРОДАЖИ МАТЕРИАЛЬНЫХ И НЕМАТЕРИАЛЬНЫХ АКТИВОВ</t>
  </si>
  <si>
    <t>000  1  14  01000  00  0000  410</t>
  </si>
  <si>
    <t>Доходы от продажи квартир</t>
  </si>
  <si>
    <t>902  1  14  01040  04  0000  410</t>
  </si>
  <si>
    <t>Доходы от продажи квартир, находящихся в собственности городских округов</t>
  </si>
  <si>
    <t>902  1  14  02043  04  0001  410</t>
  </si>
  <si>
    <t>902  1  14  02043  04  0002  410</t>
  </si>
  <si>
    <t>000  1  14  06010  00  0000  430</t>
  </si>
  <si>
    <t>Доходы от продажи земельных участков, государственная собственность на которые не разграничена</t>
  </si>
  <si>
    <t>902  1  14  06012  04  0000  430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</si>
  <si>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</si>
  <si>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</si>
  <si>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</si>
  <si>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</si>
  <si>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</si>
  <si>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</si>
  <si>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</si>
  <si>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</si>
  <si>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</si>
  <si>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141  1  16  08010  01  6000  140</t>
  </si>
  <si>
    <t>000  1  16  21040  04  6000  140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</si>
  <si>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</si>
  <si>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188  1  16  21040  04  6000  140</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</si>
  <si>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</si>
  <si>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</si>
  <si>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</si>
  <si>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</si>
  <si>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Cуммы по искам о возмещении вреда, причиненного окружающей среде, подлежащие зачислению в бюджеты городских округов</t>
  </si>
  <si>
    <t>901  1  16  37030  04 0000  140</t>
  </si>
  <si>
    <t>Поступление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</si>
  <si>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</si>
  <si>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</si>
  <si>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</si>
  <si>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</si>
  <si>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</si>
  <si>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</si>
  <si>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037  1  16  90040  04  0000  140</t>
  </si>
  <si>
    <t>901  1  16  90040  04  0000  140</t>
  </si>
  <si>
    <t>141  1  16  90040  04  6000  140</t>
  </si>
  <si>
    <t>188  1  16  90040  04  6000  140</t>
  </si>
  <si>
    <t>000  1  17  00000  00  0000  140</t>
  </si>
  <si>
    <t>ПРОЧИЕ НЕНАЛОГОВЫЕ ДОХОДЫ</t>
  </si>
  <si>
    <t>000  1  17  01040  04  0000  180</t>
  </si>
  <si>
    <t>Невыясненные поступления</t>
  </si>
  <si>
    <t>901  1  17  01040  04  0000  180</t>
  </si>
  <si>
    <t>902  1  17  01040  04  0000  180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</si>
  <si>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</si>
  <si>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</si>
  <si>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</si>
  <si>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</si>
  <si>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</si>
  <si>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t>
  </si>
  <si>
    <t>919  2  02  01001  04  0000  151</t>
  </si>
  <si>
    <t>Дотации бюджетам городских округов на выравнивание бюджетной обеспеченности</t>
  </si>
  <si>
    <t xml:space="preserve"> 000  2  02  02000  00  0000  151</t>
  </si>
  <si>
    <t>СУБСИДИИ</t>
  </si>
  <si>
    <t>000  2  02  02999  04  0000  151</t>
  </si>
  <si>
    <t>ПРОЧИЕ субсидии бюджетам городских округов</t>
  </si>
  <si>
    <t>906  2  02  02999  04  0000  151</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</si>
  <si>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</si>
  <si>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</si>
  <si>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919  2  02  02999  04  0000  151</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</si>
  <si>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</si>
  <si>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000  2  02  03000  00  0000  151</t>
  </si>
  <si>
    <t>СУБВЕНЦИИ</t>
  </si>
  <si>
    <t>901  2  02  03001  04  0000  151</t>
  </si>
  <si>
    <t>Субвенции бюджетам городских округов  на оплату  жилищно-коммунальных услуг отдельным категориям граждан</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</si>
  <si>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</si>
  <si>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</si>
  <si>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901  2  02  03024  04  0000  151</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</si>
  <si>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</si>
  <si>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</si>
  <si>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</si>
  <si>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</si>
  <si>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</si>
  <si>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000  2  02  03999  04  0000  151</t>
  </si>
  <si>
    <t>Прочие субвенции бюджетам городских округов</t>
  </si>
  <si>
    <t>906  2  02  03999  04  0000  151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</si>
  <si>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</si>
  <si>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Субвенции на обеспечение государственных гарантий прав граждан на получение дошкольного образования</t>
  </si>
  <si>
    <t>ИТОГО ДОХОДОВ</t>
  </si>
  <si>
    <t>902  1  11  05012  04  0001  120</t>
  </si>
  <si>
    <t>902  1  11  05012  04  0002  120</t>
  </si>
  <si>
    <t>902  1  14  02043  04  0000  410</t>
  </si>
  <si>
    <t>141  1  16  25050  01  6000  140</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</si>
  <si>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charset val="204"/>
      </rPr>
      <t>(доходы, получаемые в виде арендной платы за указанные земельные участки)</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</si>
  <si>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charset val="204"/>
      </rPr>
      <t>(средства от продажи права на заключение договоров аренды указанных земельных участков)</t>
    </r>
  </si>
  <si>
    <t xml:space="preserve"> </t>
  </si>
  <si>
    <t>182  1  06  06032  04  0000  110</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</si>
  <si>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</si>
  <si>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</si>
  <si>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182  1  06  06042  04  0000  110</t>
  </si>
  <si>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charset val="204"/>
      </rPr>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</si>
  <si>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charset val="204"/>
      </rPr>
      <t>(плата за пользование жилыми помещениями (плата за наём) муниципального жилищного фонда, находящегося в казне городских округов)</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</si>
  <si>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charset val="204"/>
      </rPr>
      <t>(доходы от сдачи в аренду движимого имущества, находящегося в казне городских округов )</t>
    </r>
  </si>
  <si>
    <r>
      <t xml:space="preserve">Прочие доходы от оказания платных услуг (работ) получателями средств бюджетов городских округов </t>
    </r>
    <r>
      <rPr>
        <sz val="10"/>
        <color indexed="12"/>
        <rFont val="Times New Roman"/>
        <family val="1"/>
        <charset val="204"/>
      </rPr>
      <t xml:space="preserve">(прочие доходы от оказания платных услуг (работ) </t>
    </r>
  </si>
  <si>
    <r>
      <t xml:space="preserve">Прочие доходы от компенсации затрат бюджетов городских округов </t>
    </r>
    <r>
      <rPr>
        <sz val="10"/>
        <color indexed="12"/>
        <rFont val="Times New Roman"/>
        <family val="1"/>
        <charset val="204"/>
      </rPr>
      <t>(возврат дебиторской задолженности прошлых лет)</t>
    </r>
  </si>
  <si>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</si>
  <si>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charset val="204"/>
      </rPr>
      <t xml:space="preserve"> (доходы от реализации объектов нежилого фонда)</t>
    </r>
  </si>
  <si>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charset val="204"/>
      </rPr>
      <t xml:space="preserve"> (прочие доходы от реализации иного имущества,)</t>
    </r>
  </si>
  <si>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</si>
  <si>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</si>
  <si>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</si>
  <si>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</si>
  <si>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902  1  08  07150  01  0000  110</t>
  </si>
  <si>
    <t>Государственная пошлина за выдачу разрешения на установку рекламной конструкции</t>
  </si>
  <si>
    <t>182  1  16  90040  04  6000  140</t>
  </si>
  <si>
    <t>192  1  16  90040  04  6000  140</t>
  </si>
  <si>
    <t>000  2  18  04010  04  0000  180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</si>
  <si>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</si>
  <si>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</si>
  <si>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000  2  19  04000  04  0000  151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</si>
  <si>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</si>
  <si>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901  2  19  04000  04  0000  151</t>
  </si>
  <si>
    <t>906  2  19  04000  04  0000  151</t>
  </si>
  <si>
    <t>901  2  02  02088  04  0002  151</t>
  </si>
  <si>
    <t>901  2  02  02089  04  0002  151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</si>
  <si>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</si>
  <si>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</si>
  <si>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901  2  02  02999  04  0000  151</t>
  </si>
  <si>
    <t xml:space="preserve">Субсидии на разработку документации по планировке территории, представление которых предусмотрено государственной программой Свердловской области «Реализация основных направлений государственной политики в строительном комплексе до 2020 года» </t>
  </si>
  <si>
    <t>000  2  02  04000  00 0000  151</t>
  </si>
  <si>
    <t>ИНЫЕ МЕЖБЮДЖЕТНЫЕ ТРАНСФЕРТЫ</t>
  </si>
  <si>
    <t>901  2  02  04999  04  0000  151</t>
  </si>
  <si>
    <t>000  1  05  00000  00  0000  000</t>
  </si>
  <si>
    <t>НАЛОГИ НА СОВОКУПНЫЙ ДОХОД</t>
  </si>
  <si>
    <t>106  1  16  90040  04  6000  140</t>
  </si>
  <si>
    <t>188  1  16  30030  01  6000  140</t>
  </si>
  <si>
    <t>Прочие денежные взыскания (штрафы) за правонарушения в области дорожного движения</t>
  </si>
  <si>
    <t>ЗАДОЛЖЕННОСТЬ И ПЕРЕРАСЧЕТЫ ПО ОТМЕНЕННЫМ НАЛОГАМ, СБОРАМ И ИНЫМ ОБЯЗАТЕЛЬНЫМ ПЛАТЕЖАМ</t>
  </si>
  <si>
    <t>Доходы, поступающие в порядке возмещения расходов, понесенных в связи с эксплуатацией имущества городских округов</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</si>
  <si>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</si>
  <si>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00  1  16  08000  00  0000  140</t>
  </si>
  <si>
    <t>076  1  16  35020  04 6000  140</t>
  </si>
  <si>
    <t>000  1  16 4 3000  01  6000  140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</si>
  <si>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</si>
  <si>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Субсидии на организацию мероприятий по охране окружающей среды и природопользованию</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</si>
  <si>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</si>
  <si>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901  2  18  04010  04  0000  180</t>
  </si>
  <si>
    <t>017  1  16  90040  04  0000  140</t>
  </si>
  <si>
    <t>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</si>
  <si>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919  1  16  32000  04  0000  140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</si>
  <si>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</si>
  <si>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902  1  14  02042  04  0000  410</t>
  </si>
  <si>
    <t>902  1  11  09044  04  0000  120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</si>
  <si>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</si>
  <si>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005  1  16  90040  04  0000  140</t>
  </si>
  <si>
    <t>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 их лечению, защите населения от болезней, общих для человека и животных, в части регулирования численности безнадзорных собак</t>
  </si>
  <si>
    <t>318  1  16  90040  04  6000  140</t>
  </si>
  <si>
    <t>182  1  05  01 000  00  0000  110</t>
  </si>
  <si>
    <t xml:space="preserve"> Налог, взимаемый в связи с применением упрощенной системы налогообложения</t>
  </si>
  <si>
    <t>182  1  05  01  011  01  0000  110</t>
  </si>
  <si>
    <t>Налог, взимаемый с налогоплательщиков, выбравших в качестве объекта налогообложения доходы</t>
  </si>
  <si>
    <t>182  1  05  01  021  01  0000  110</t>
  </si>
  <si>
    <t>Налог, взимаемый с налогоплательщиков, выбравших в качестве объекта налогообложения доходы, уменьшенные на величину расходов</t>
  </si>
  <si>
    <t>182  1  05  01  050  01  0000  110</t>
  </si>
  <si>
    <t>Минимальный налог, зачисляемый в бюджеты субъектов Российской Федерации</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</si>
  <si>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</si>
  <si>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901  2  02  03007  04  0000  151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</si>
  <si>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</si>
  <si>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901 2  02  03121  04  0000  151</t>
  </si>
  <si>
    <t>Субвенции бюджетам городских округов  на проведение Всероссийской сельскохозяйственной переписи в 2016 году</t>
  </si>
  <si>
    <t>906  2  18  04010  04  0000  180</t>
  </si>
  <si>
    <t>908  2  18  04020  04  0000  180</t>
  </si>
  <si>
    <t>Сумма бюджетных назначений на 2016 год (в тыс.руб.)</t>
  </si>
  <si>
    <t>182  1  05  01  012  01  3000  110</t>
  </si>
  <si>
    <t>Налог, взимаемый с налогоплательщиков, выбравших в качестве объекта налогооблажения доходы (за налоговые периоды, истекшие до 1 января 2011 года)</t>
  </si>
  <si>
    <t>027  1  16  90040  04  0000  140</t>
  </si>
  <si>
    <t>901 2 02 02009 04 0000 151</t>
  </si>
  <si>
    <t>901  2  02  02216  04  0000  151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</si>
  <si>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</si>
  <si>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Исполнение бюджета  по расходам  Невьянского городского  округа</t>
  </si>
  <si>
    <t xml:space="preserve">Код  раздела, подраздела </t>
  </si>
  <si>
    <t>Наименование раздела, подраздела</t>
  </si>
  <si>
    <t>Объем средств по решению о бюджете на 2016 год, тыс. руб.</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</si>
  <si>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</si>
  <si>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</si>
  <si>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</si>
  <si>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</si>
  <si>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</si>
  <si>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</si>
  <si>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</si>
  <si>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</si>
  <si>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</si>
  <si>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charset val="204"/>
      </rPr>
      <t xml:space="preserve"> ¹*</t>
    </r>
  </si>
  <si>
    <t>Другие общегосударственные вопросы</t>
  </si>
  <si>
    <t>Национальная  безопасность и правоохранительная  деятельность</t>
  </si>
  <si>
    <t>Органы внутренних дел</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</si>
  <si>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</si>
  <si>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</si>
  <si>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</si>
  <si>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</si>
  <si>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</si>
  <si>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</si>
  <si>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</si>
  <si>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</si>
  <si>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</si>
  <si>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</si>
  <si>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</si>
  <si>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</si>
  <si>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</si>
  <si>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</si>
  <si>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</si>
  <si>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</si>
  <si>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</si>
  <si>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</si>
  <si>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</si>
  <si>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</si>
  <si>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</si>
  <si>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</si>
  <si>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</si>
  <si>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</si>
  <si>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</si>
  <si>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</si>
  <si>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</si>
  <si>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</si>
  <si>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</si>
  <si>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</si>
  <si>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</si>
  <si>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</si>
  <si>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</si>
  <si>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</si>
  <si>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</si>
  <si>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</si>
  <si>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</si>
  <si>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</si>
  <si>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</si>
  <si>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</si>
  <si>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</si>
  <si>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</si>
  <si>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Наименование показателя</t>
  </si>
  <si>
    <t>Сумма, 
в тысячах 
рублей</t>
  </si>
  <si>
    <t xml:space="preserve">Информация об объеме муниципального долга </t>
  </si>
  <si>
    <t>Невьянского городского округа</t>
  </si>
  <si>
    <t>Объем муниципального долга</t>
  </si>
  <si>
    <t xml:space="preserve">Объем просроченной кредиторской задолженности </t>
  </si>
  <si>
    <t>Информация об объеме  просроченной кредиторской задолженности по бюджету Невьянского городского округа (бюджетная деятельность)</t>
  </si>
  <si>
    <t xml:space="preserve">Информация об исполнении бюджета Невьянского городского округа по источникам финансирования дефицита местного бюджета </t>
  </si>
  <si>
    <t>№  строки</t>
  </si>
  <si>
    <t>Наименование источника финансирования дефицита бюджета</t>
  </si>
  <si>
    <t>Код источника финансирования дефицита бюджета</t>
  </si>
  <si>
    <r>
      <t xml:space="preserve">           </t>
    </r>
    <r>
      <rPr>
        <b/>
        <sz val="11"/>
        <color theme="1"/>
        <rFont val="Times New Roman"/>
        <family val="1"/>
        <charset val="204"/>
      </rPr>
      <t>1.</t>
    </r>
    <r>
      <rPr>
        <b/>
        <sz val="7"/>
        <color theme="1"/>
        <rFont val="Times New Roman"/>
        <family val="1"/>
        <charset val="204"/>
      </rPr>
      <t xml:space="preserve">       </t>
    </r>
    <r>
      <rPr>
        <b/>
        <sz val="11"/>
        <color theme="1"/>
        <rFont val="Times New Roman"/>
        <family val="1"/>
        <charset val="204"/>
      </rPr>
      <t> </t>
    </r>
  </si>
  <si>
    <t>Источники финансирования дефицита бюджетов – всего</t>
  </si>
  <si>
    <t>000 01  00  00  00  00  0000  000</t>
  </si>
  <si>
    <r>
      <t xml:space="preserve">           </t>
    </r>
    <r>
      <rPr>
        <b/>
        <sz val="11"/>
        <color theme="1"/>
        <rFont val="Times New Roman"/>
        <family val="1"/>
        <charset val="204"/>
      </rPr>
      <t>2.</t>
    </r>
    <r>
      <rPr>
        <b/>
        <sz val="7"/>
        <color theme="1"/>
        <rFont val="Times New Roman"/>
        <family val="1"/>
        <charset val="204"/>
      </rPr>
      <t xml:space="preserve">       </t>
    </r>
    <r>
      <rPr>
        <b/>
        <sz val="11"/>
        <color theme="1"/>
        <rFont val="Times New Roman"/>
        <family val="1"/>
        <charset val="204"/>
      </rPr>
      <t> </t>
    </r>
  </si>
  <si>
    <t>ИСТОЧНИКИ ВНУТРЕННЕГО ФИНАНСИРОВАНИЯ ДЕФИЦИТОВ  БЮДЖЕТОВ</t>
  </si>
  <si>
    <t>919 01  00  00  00  00  0000  000</t>
  </si>
  <si>
    <r>
      <t xml:space="preserve">           </t>
    </r>
    <r>
      <rPr>
        <sz val="11"/>
        <color theme="1"/>
        <rFont val="Times New Roman"/>
        <family val="1"/>
        <charset val="204"/>
      </rPr>
      <t>3.</t>
    </r>
    <r>
      <rPr>
        <sz val="7"/>
        <color theme="1"/>
        <rFont val="Times New Roman"/>
        <family val="1"/>
        <charset val="204"/>
      </rPr>
      <t xml:space="preserve">       </t>
    </r>
    <r>
      <rPr>
        <sz val="11"/>
        <color theme="1"/>
        <rFont val="Times New Roman"/>
        <family val="1"/>
        <charset val="204"/>
      </rPr>
      <t> </t>
    </r>
  </si>
  <si>
    <t>Кредиты кредитных организаций в валюте  Российской Федерации</t>
  </si>
  <si>
    <t>919 01  02  00  00  00  0000  000</t>
  </si>
  <si>
    <r>
      <t xml:space="preserve">           </t>
    </r>
    <r>
      <rPr>
        <sz val="11"/>
        <color theme="1"/>
        <rFont val="Times New Roman"/>
        <family val="1"/>
        <charset val="204"/>
      </rPr>
      <t>4.</t>
    </r>
    <r>
      <rPr>
        <sz val="7"/>
        <color theme="1"/>
        <rFont val="Times New Roman"/>
        <family val="1"/>
        <charset val="204"/>
      </rPr>
      <t xml:space="preserve">       </t>
    </r>
    <r>
      <rPr>
        <sz val="11"/>
        <color theme="1"/>
        <rFont val="Times New Roman"/>
        <family val="1"/>
        <charset val="204"/>
      </rPr>
      <t> </t>
    </r>
  </si>
  <si>
    <t xml:space="preserve">Получение кредитов от кредитных организаций в валюте Российской Федерации  </t>
  </si>
  <si>
    <t>919  01 02  00  00  00 0000  700</t>
  </si>
  <si>
    <r>
      <t xml:space="preserve">           </t>
    </r>
    <r>
      <rPr>
        <sz val="11"/>
        <color theme="1"/>
        <rFont val="Times New Roman"/>
        <family val="1"/>
        <charset val="204"/>
      </rPr>
      <t>5.</t>
    </r>
    <r>
      <rPr>
        <sz val="7"/>
        <color theme="1"/>
        <rFont val="Times New Roman"/>
        <family val="1"/>
        <charset val="204"/>
      </rPr>
      <t xml:space="preserve">       </t>
    </r>
    <r>
      <rPr>
        <sz val="11"/>
        <color theme="1"/>
        <rFont val="Times New Roman"/>
        <family val="1"/>
        <charset val="204"/>
      </rPr>
      <t> </t>
    </r>
  </si>
  <si>
    <t>Получение  кредитов от кредитных организаций бюджетами городских округов  в валюте Российской Федерации</t>
  </si>
  <si>
    <t>919  01  02  00  00 04 0000  710</t>
  </si>
  <si>
    <r>
      <t xml:space="preserve">           </t>
    </r>
    <r>
      <rPr>
        <sz val="11"/>
        <color theme="1"/>
        <rFont val="Times New Roman"/>
        <family val="1"/>
        <charset val="204"/>
      </rPr>
      <t>6.</t>
    </r>
    <r>
      <rPr>
        <sz val="7"/>
        <color theme="1"/>
        <rFont val="Times New Roman"/>
        <family val="1"/>
        <charset val="204"/>
      </rPr>
      <t xml:space="preserve">       </t>
    </r>
    <r>
      <rPr>
        <sz val="11"/>
        <color theme="1"/>
        <rFont val="Times New Roman"/>
        <family val="1"/>
        <charset val="204"/>
      </rPr>
      <t> </t>
    </r>
  </si>
  <si>
    <t>Погашение кредитов, предоставленных кредитными  организациями в валюте Российской Федерации</t>
  </si>
  <si>
    <t>919 01  02  00  00  00  0000  800</t>
  </si>
  <si>
    <r>
      <t xml:space="preserve">           </t>
    </r>
    <r>
      <rPr>
        <sz val="11"/>
        <color theme="1"/>
        <rFont val="Times New Roman"/>
        <family val="1"/>
        <charset val="204"/>
      </rPr>
      <t>7.</t>
    </r>
    <r>
      <rPr>
        <sz val="7"/>
        <color theme="1"/>
        <rFont val="Times New Roman"/>
        <family val="1"/>
        <charset val="204"/>
      </rPr>
      <t xml:space="preserve">       </t>
    </r>
    <r>
      <rPr>
        <sz val="11"/>
        <color theme="1"/>
        <rFont val="Times New Roman"/>
        <family val="1"/>
        <charset val="204"/>
      </rPr>
      <t> </t>
    </r>
  </si>
  <si>
    <t>Погашение бюджетами городских округов кредитов  от кредитных организаций в валюте Российской  Федерации</t>
  </si>
  <si>
    <t>919  01 02  00  00  04  0000  810</t>
  </si>
  <si>
    <r>
      <t xml:space="preserve">           </t>
    </r>
    <r>
      <rPr>
        <sz val="11"/>
        <color theme="1"/>
        <rFont val="Times New Roman"/>
        <family val="1"/>
        <charset val="204"/>
      </rPr>
      <t>8.</t>
    </r>
    <r>
      <rPr>
        <sz val="7"/>
        <color theme="1"/>
        <rFont val="Times New Roman"/>
        <family val="1"/>
        <charset val="204"/>
      </rPr>
      <t xml:space="preserve">       </t>
    </r>
    <r>
      <rPr>
        <sz val="11"/>
        <color theme="1"/>
        <rFont val="Times New Roman"/>
        <family val="1"/>
        <charset val="204"/>
      </rPr>
      <t> </t>
    </r>
  </si>
  <si>
    <t>Бюджетные кредиты от других бюджетов бюджетной  системы Российской Федерации</t>
  </si>
  <si>
    <t>919 01  03  00  00  00  0000  000</t>
  </si>
  <si>
    <r>
      <t xml:space="preserve">           </t>
    </r>
    <r>
      <rPr>
        <sz val="11"/>
        <color theme="1"/>
        <rFont val="Times New Roman"/>
        <family val="1"/>
        <charset val="204"/>
      </rPr>
      <t>9.</t>
    </r>
    <r>
      <rPr>
        <sz val="7"/>
        <color theme="1"/>
        <rFont val="Times New Roman"/>
        <family val="1"/>
        <charset val="204"/>
      </rPr>
      <t xml:space="preserve">       </t>
    </r>
    <r>
      <rPr>
        <sz val="11"/>
        <color theme="1"/>
        <rFont val="Times New Roman"/>
        <family val="1"/>
        <charset val="204"/>
      </rPr>
      <t> </t>
    </r>
  </si>
  <si>
    <t>Получение бюджетных кредитов от других  бюджетов бюджетной системы Российской  Федерации в валюте Российской Федерации</t>
  </si>
  <si>
    <t>919 01  03  00  00  00  0000  700</t>
  </si>
  <si>
    <r>
      <t xml:space="preserve">       </t>
    </r>
    <r>
      <rPr>
        <sz val="11"/>
        <color theme="1"/>
        <rFont val="Times New Roman"/>
        <family val="1"/>
        <charset val="204"/>
      </rPr>
      <t>10.</t>
    </r>
    <r>
      <rPr>
        <sz val="7"/>
        <color theme="1"/>
        <rFont val="Times New Roman"/>
        <family val="1"/>
        <charset val="204"/>
      </rPr>
      <t xml:space="preserve">       </t>
    </r>
    <r>
      <rPr>
        <sz val="11"/>
        <color theme="1"/>
        <rFont val="Times New Roman"/>
        <family val="1"/>
        <charset val="204"/>
      </rPr>
      <t> </t>
    </r>
  </si>
  <si>
    <t>Получение кредитов от других бюджетов  бюджетной системы Российской Федерации  бюджетами городских округов в валюте  Российской Федерации</t>
  </si>
  <si>
    <t>919 01  03  01  00  04  0000  710</t>
  </si>
  <si>
    <r>
      <t xml:space="preserve">       </t>
    </r>
    <r>
      <rPr>
        <sz val="11"/>
        <color theme="1"/>
        <rFont val="Times New Roman"/>
        <family val="1"/>
        <charset val="204"/>
      </rPr>
      <t>11.</t>
    </r>
    <r>
      <rPr>
        <sz val="7"/>
        <color theme="1"/>
        <rFont val="Times New Roman"/>
        <family val="1"/>
        <charset val="204"/>
      </rPr>
      <t xml:space="preserve">       </t>
    </r>
    <r>
      <rPr>
        <sz val="11"/>
        <color theme="1"/>
        <rFont val="Times New Roman"/>
        <family val="1"/>
        <charset val="204"/>
      </rPr>
      <t> </t>
    </r>
  </si>
  <si>
    <t>Погашение бюджетных кредитов, полученных от  других бюджетов бюджетной системы Российской  Федерации в валюте Российской Федерации</t>
  </si>
  <si>
    <t>919 01  03  00  00  00  0000  800</t>
  </si>
  <si>
    <r>
      <t xml:space="preserve">       </t>
    </r>
    <r>
      <rPr>
        <sz val="11"/>
        <color theme="1"/>
        <rFont val="Times New Roman"/>
        <family val="1"/>
        <charset val="204"/>
      </rPr>
      <t>12.</t>
    </r>
    <r>
      <rPr>
        <sz val="7"/>
        <color theme="1"/>
        <rFont val="Times New Roman"/>
        <family val="1"/>
        <charset val="204"/>
      </rPr>
      <t xml:space="preserve">       </t>
    </r>
    <r>
      <rPr>
        <sz val="11"/>
        <color theme="1"/>
        <rFont val="Times New Roman"/>
        <family val="1"/>
        <charset val="204"/>
      </rPr>
      <t> </t>
    </r>
  </si>
  <si>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</si>
  <si>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</si>
  <si>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r>
      <t xml:space="preserve">       </t>
    </r>
    <r>
      <rPr>
        <sz val="12"/>
        <color theme="1"/>
        <rFont val="Times New Roman"/>
        <family val="1"/>
        <charset val="204"/>
      </rPr>
      <t>13.</t>
    </r>
    <r>
      <rPr>
        <sz val="7"/>
        <color theme="1"/>
        <rFont val="Times New Roman"/>
        <family val="1"/>
        <charset val="204"/>
      </rPr>
      <t xml:space="preserve">       </t>
    </r>
    <r>
      <rPr>
        <sz val="12"/>
        <color theme="1"/>
        <rFont val="Times New Roman"/>
        <family val="1"/>
        <charset val="204"/>
      </rPr>
      <t> </t>
    </r>
  </si>
  <si>
    <t xml:space="preserve">Исполнение государственных  и муниципальных гарантий в валюте Российской Федерации       </t>
  </si>
  <si>
    <t>919 01  06  04  00  00  0000  000</t>
  </si>
  <si>
    <r>
      <t xml:space="preserve">       </t>
    </r>
    <r>
      <rPr>
        <sz val="12"/>
        <color theme="1"/>
        <rFont val="Times New Roman"/>
        <family val="1"/>
        <charset val="204"/>
      </rPr>
      <t>14.</t>
    </r>
    <r>
      <rPr>
        <sz val="7"/>
        <color theme="1"/>
        <rFont val="Times New Roman"/>
        <family val="1"/>
        <charset val="204"/>
      </rPr>
      <t xml:space="preserve">       </t>
    </r>
    <r>
      <rPr>
        <sz val="12"/>
        <color theme="1"/>
        <rFont val="Times New Roman"/>
        <family val="1"/>
        <charset val="204"/>
      </rPr>
      <t> </t>
    </r>
  </si>
  <si>
    <t xml:space="preserve">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t>
  </si>
  <si>
    <t>919 01  06  04  01  04  0000  810</t>
  </si>
  <si>
    <r>
      <t xml:space="preserve">       </t>
    </r>
    <r>
      <rPr>
        <sz val="12"/>
        <color theme="1"/>
        <rFont val="Times New Roman"/>
        <family val="1"/>
        <charset val="204"/>
      </rPr>
      <t>15.</t>
    </r>
    <r>
      <rPr>
        <sz val="7"/>
        <color theme="1"/>
        <rFont val="Times New Roman"/>
        <family val="1"/>
        <charset val="204"/>
      </rPr>
      <t xml:space="preserve">       </t>
    </r>
    <r>
      <rPr>
        <sz val="12"/>
        <color theme="1"/>
        <rFont val="Times New Roman"/>
        <family val="1"/>
        <charset val="204"/>
      </rPr>
      <t> </t>
    </r>
  </si>
  <si>
    <t>Возврат бюджетных кредитов, предоставленных внутри страны в валюте Российской Федерации</t>
  </si>
  <si>
    <t>919 01  06  05  00  00  0000  600</t>
  </si>
  <si>
    <r>
      <t xml:space="preserve">       </t>
    </r>
    <r>
      <rPr>
        <sz val="12"/>
        <color theme="1"/>
        <rFont val="Times New Roman"/>
        <family val="1"/>
        <charset val="204"/>
      </rPr>
      <t>16.</t>
    </r>
    <r>
      <rPr>
        <sz val="7"/>
        <color theme="1"/>
        <rFont val="Times New Roman"/>
        <family val="1"/>
        <charset val="204"/>
      </rPr>
      <t xml:space="preserve">       </t>
    </r>
    <r>
      <rPr>
        <sz val="12"/>
        <color theme="1"/>
        <rFont val="Times New Roman"/>
        <family val="1"/>
        <charset val="204"/>
      </rPr>
      <t> </t>
    </r>
  </si>
  <si>
    <t>Возврат бюджетных кредитов, предоставленных юридическим лицам из бюджетов городских округов в валюте Российской Федерации</t>
  </si>
  <si>
    <t>919 01  06  05  01  04  0000  640</t>
  </si>
  <si>
    <r>
      <t xml:space="preserve">       </t>
    </r>
    <r>
      <rPr>
        <sz val="11"/>
        <color theme="1"/>
        <rFont val="Times New Roman"/>
        <family val="1"/>
        <charset val="204"/>
      </rPr>
      <t>17.</t>
    </r>
    <r>
      <rPr>
        <sz val="7"/>
        <color theme="1"/>
        <rFont val="Times New Roman"/>
        <family val="1"/>
        <charset val="204"/>
      </rPr>
      <t xml:space="preserve">       </t>
    </r>
    <r>
      <rPr>
        <sz val="11"/>
        <color theme="1"/>
        <rFont val="Times New Roman"/>
        <family val="1"/>
        <charset val="204"/>
      </rPr>
      <t> </t>
    </r>
  </si>
  <si>
    <t>Изменение остатков средств на счетах по учету  средств бюджета</t>
  </si>
  <si>
    <t>919 01  05  00  00  00  0000  000</t>
  </si>
  <si>
    <t>Объем средств по решению о бюджете на 2016 год  в тысячах рублей</t>
  </si>
  <si>
    <t>Процент исполнения</t>
  </si>
  <si>
    <t>-</t>
  </si>
  <si>
    <t>Бюджетные ассигнования  с учетом внесенных изменений, тыс. руб.</t>
  </si>
  <si>
    <t>% исполнения к  уточненным годовым  назначениям гр.5/гр.4 *100</t>
  </si>
  <si>
    <t xml:space="preserve">901  2  02  02051  04  0000  151 </t>
  </si>
  <si>
    <t>Субсидии бюджетам городских округов на реализацию федеральных целевых программ</t>
  </si>
  <si>
    <t>Субсидии на организацию и осуществление мероприятий по работе с молодежью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</si>
  <si>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Субсидии на подготовку молодых граждан к военной службе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</si>
  <si>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000  2  07  04000  04  0000  180</t>
  </si>
  <si>
    <t>Прочие безвозмездные поступления в бюджеты городских округов</t>
  </si>
  <si>
    <t>901  2  07  04050  04  0000  180</t>
  </si>
  <si>
    <t xml:space="preserve">  </t>
  </si>
  <si>
    <t xml:space="preserve">Субсидии на развитие материально-технической базы муниципальных учреждений дополнительного образования детей - детско-юношеских спортивных школ и специализированных детско-юношеских школ олимпийского резерва </t>
  </si>
  <si>
    <t>908  1  13  01994  04  0004  130</t>
  </si>
  <si>
    <t>902  1  14  02042  04  0000  440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</si>
  <si>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</si>
  <si>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017  1  16  25020  01  0000  140</t>
  </si>
  <si>
    <t>Денежные взыскания (штрафы) за нарушение законодательства Российской Федерации об особо охраняемых природных территориях</t>
  </si>
  <si>
    <t>106  1  16  25050  01  6000  140</t>
  </si>
  <si>
    <t>188  1  16  43000  01  6000  140</t>
  </si>
  <si>
    <t>321  1  16  43000  01  6000  140</t>
  </si>
  <si>
    <t>192  1  16  43000  01  6000  140</t>
  </si>
  <si>
    <t>Субсидии на проведение мероприятий по улучшению жилищных условий граждан, проживающих в сельской местности, в том числе молодых семей и молодых специалистов</t>
  </si>
  <si>
    <t>Субсидии на предоставление социальных выплат молодым семьям на приобретение (строительство) жилья</t>
  </si>
  <si>
    <t>901  2  02  02077  04  0000  151</t>
  </si>
  <si>
    <t>Субсидии из областного бюджета местным бюджтам на реализацию проектов капитального строительства муниципального значения по развитию газификации населенных пунктов городского типа</t>
  </si>
  <si>
    <t>906  2  02  02215  04  0000  151</t>
  </si>
  <si>
    <t>Субсидии бюджетам городских округовна создание в общеобразовательных организациях, расположенных в сельской местности, условий для занятий физической культурой и спортом</t>
  </si>
  <si>
    <t>Субсидии на предоставление региональных социальных выплат молодым семьям на улучшение жилищных условий</t>
  </si>
  <si>
    <t>Субсидии из областного бюджета местным бюджетам на развитие спортивной инфраструктуры муниципальных общеобразовательных организаций</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</si>
  <si>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</si>
  <si>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908  1  17  01040  04  0000  180</t>
  </si>
  <si>
    <t>919  1  17  01040  04  0000  180</t>
  </si>
  <si>
    <t>901  2  02  02085  04  0000  151</t>
  </si>
  <si>
    <t xml:space="preserve">Субсидии бюджетам городских округов на осуществление мероприятий по обеспечению жильем граждан Российской Федерации, проживающих в сельской местности
</t>
  </si>
  <si>
    <t>Субсидии на капитальный ремонт, приведение в соответсвии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</si>
  <si>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Иные межбюджетные трансферты на организацию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Свердловской области</t>
  </si>
  <si>
    <t>906  2  02  04999  04  0000  151</t>
  </si>
  <si>
    <t>Межбюджетные трансферты, из резервного фонда Правительства Свердловской области на приобретение информационных стендов для общеобразовательной школы поселка Цементный</t>
  </si>
  <si>
    <t>Межбюджетные трансферты, из резервного фонда Правительства Свердловской области на приобретение смотровых витрин для общеобразовательной школы поселка Цементный</t>
  </si>
  <si>
    <t>908  2  19  04000  04  0000  151</t>
  </si>
  <si>
    <t xml:space="preserve"> по состоянию на 01.08.2016 года</t>
  </si>
  <si>
    <t>Исполнено    на 01.08.2016г, в тыс. руб.</t>
  </si>
  <si>
    <r>
      <t xml:space="preserve">    </t>
    </r>
    <r>
      <rPr>
        <vertAlign val="superscript"/>
        <sz val="12"/>
        <color indexed="8"/>
        <rFont val="Times New Roman"/>
        <family val="1"/>
        <charset val="204"/>
      </rPr>
      <t>1*</t>
    </r>
    <r>
      <rPr>
        <sz val="12"/>
        <color indexed="8"/>
        <rFont val="Times New Roman"/>
        <family val="1"/>
        <charset val="204"/>
      </rPr>
      <t xml:space="preserve"> Примечание:  Общая сумма расходов, осуществленных за счет резервного администрации Невьянского городского округа, составила 6201,0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</si>
  <si>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Исполнение на 01.08.2016г., в тысячах рублей</t>
  </si>
  <si>
    <t>на  01.08.2016г.</t>
  </si>
  <si>
    <t>на 01.08.2016г.</t>
  </si>
  <si>
    <t>Сумма фактического поступления на 01.08.2016 г. (в тыс.руб.)</t>
  </si>
  <si>
    <t>Отклонения от плана +/-</t>
  </si>
  <si>
    <t>160  1  16  08010  01  6000  140</t>
  </si>
  <si>
    <t>Межбюджетные трансферты, из резервного фонда Правительства Свердловской области на приобретение электрического фортепиано для МАДОУ детского сада № 36 "Радуга"</t>
  </si>
  <si>
    <t>Исполнение бюджета Невьянского городского округа по состоянию на 01.08.2016 г.</t>
  </si>
</sst>
</file>

<file path=xl/styles.xml><?xml version="1.0" encoding="utf-8"?>
<styleSheet xmlns="http://schemas.openxmlformats.org/spreadsheetml/2006/main">
  <numFmts count="6">
    <numFmt numFmtId="164" formatCode="0.0"/>
    <numFmt numFmtId="165" formatCode="0000"/>
    <numFmt numFmtId="166" formatCode="#,##0.0"/>
    <numFmt numFmtId="167" formatCode="0.0%"/>
    <numFmt numFmtId="168" formatCode="0.000"/>
    <numFmt numFmtId="170" formatCode="#,##0.00000"/>
  </numFmts>
  <fonts count="42">
    <font>
      <sz val="11"/>
      <color theme="1"/>
      <name val="Calibri"/>
      <family val="2"/>
      <charset val="204"/>
      <scheme val="minor"/>
    </font>
    <font>
      <sz val="10"/>
      <name val="Arial Cyr"/>
      <charset val="204"/>
    </font>
    <font>
      <sz val="14"/>
      <name val="Arial Cyr"/>
      <charset val="204"/>
    </font>
    <font>
      <sz val="10"/>
      <name val="Times New Roman"/>
      <family val="1"/>
      <charset val="204"/>
    </font>
    <font>
      <b/>
      <sz val="10"/>
      <name val="Times New Roman"/>
      <family val="1"/>
      <charset val="204"/>
    </font>
    <font>
      <sz val="10"/>
      <color theme="1"/>
      <name val="Times New Roman"/>
      <family val="1"/>
      <charset val="204"/>
    </font>
    <font>
      <b/>
      <sz val="10"/>
      <color rgb="FF000000"/>
      <name val="Times New Roman"/>
      <family val="1"/>
      <charset val="204"/>
    </font>
    <font>
      <b/>
      <i/>
      <sz val="10"/>
      <name val="Times New Roman"/>
      <family val="1"/>
      <charset val="204"/>
    </font>
    <font>
      <sz val="10"/>
      <color indexed="12"/>
      <name val="Times New Roman"/>
      <family val="1"/>
      <charset val="204"/>
    </font>
    <font>
      <sz val="10"/>
      <name val="Arial"/>
      <family val="2"/>
      <charset val="204"/>
    </font>
    <font>
      <b/>
      <sz val="10"/>
      <color theme="1"/>
      <name val="Times New Roman"/>
      <family val="1"/>
      <charset val="204"/>
    </font>
    <font>
      <sz val="9"/>
      <name val="Times New Roman"/>
      <family val="1"/>
      <charset val="204"/>
    </font>
    <font>
      <b/>
      <i/>
      <sz val="14"/>
      <name val="Times New Roman"/>
      <family val="1"/>
      <charset val="204"/>
    </font>
    <font>
      <i/>
      <sz val="12"/>
      <name val="Times New Roman"/>
      <family val="1"/>
      <charset val="204"/>
    </font>
    <font>
      <b/>
      <sz val="12"/>
      <name val="Times New Roman"/>
      <family val="1"/>
      <charset val="204"/>
    </font>
    <font>
      <b/>
      <sz val="11"/>
      <name val="Times New Roman"/>
      <family val="1"/>
      <charset val="204"/>
    </font>
    <font>
      <b/>
      <sz val="10"/>
      <name val="Arial Cyr"/>
      <charset val="204"/>
    </font>
    <font>
      <sz val="12"/>
      <name val="Times New Roman"/>
      <family val="1"/>
      <charset val="204"/>
    </font>
    <font>
      <sz val="12"/>
      <name val="Calibri"/>
      <family val="2"/>
      <charset val="204"/>
    </font>
    <font>
      <sz val="9"/>
      <name val="Arial"/>
      <family val="2"/>
      <charset val="204"/>
    </font>
    <font>
      <sz val="9"/>
      <name val="Arial Cyr"/>
      <charset val="204"/>
    </font>
    <font>
      <b/>
      <i/>
      <sz val="12"/>
      <name val="Times New Roman"/>
      <family val="1"/>
      <charset val="204"/>
    </font>
    <font>
      <sz val="11"/>
      <name val="Times New Roman"/>
      <family val="1"/>
      <charset val="204"/>
    </font>
    <font>
      <sz val="10"/>
      <color indexed="8"/>
      <name val="Times New Roman"/>
      <family val="1"/>
      <charset val="204"/>
    </font>
    <font>
      <b/>
      <sz val="12"/>
      <color indexed="8"/>
      <name val="Times New Roman"/>
      <family val="1"/>
      <charset val="204"/>
    </font>
    <font>
      <b/>
      <sz val="11"/>
      <color indexed="8"/>
      <name val="Times New Roman"/>
      <family val="1"/>
      <charset val="204"/>
    </font>
    <font>
      <b/>
      <sz val="14"/>
      <color indexed="8"/>
      <name val="Times New Roman"/>
      <family val="1"/>
      <charset val="204"/>
    </font>
    <font>
      <sz val="12"/>
      <color indexed="8"/>
      <name val="Times New Roman"/>
      <family val="1"/>
      <charset val="204"/>
    </font>
    <font>
      <b/>
      <sz val="10"/>
      <color indexed="8"/>
      <name val="Times New Roman"/>
      <family val="1"/>
      <charset val="204"/>
    </font>
    <font>
      <sz val="11"/>
      <color theme="1"/>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charset val="204"/>
    </font>
    <font>
      <b/>
      <sz val="7"/>
      <color theme="1"/>
      <name val="Times New Roman"/>
      <family val="1"/>
      <charset val="204"/>
    </font>
    <font>
      <b/>
      <sz val="12"/>
      <color rgb="FF000000"/>
      <name val="Times New Roman"/>
      <family val="1"/>
      <charset val="204"/>
    </font>
    <font>
      <sz val="7"/>
      <color theme="1"/>
      <name val="Times New Roman"/>
      <family val="1"/>
      <charset val="204"/>
    </font>
    <font>
      <sz val="12"/>
      <color rgb="FF000000"/>
      <name val="Times New Roman"/>
      <family val="1"/>
      <charset val="204"/>
    </font>
    <font>
      <vertAlign val="superscript"/>
      <sz val="12"/>
      <color indexed="8"/>
      <name val="Times New Roman"/>
      <family val="1"/>
      <charset val="204"/>
    </font>
    <font>
      <b/>
      <i/>
      <sz val="10"/>
      <color theme="1"/>
      <name val="Times New Roman"/>
      <family val="1"/>
      <charset val="204"/>
    </font>
    <font>
      <sz val="11"/>
      <color theme="1"/>
      <name val="Calibri"/>
      <family val="2"/>
      <charset val="204"/>
      <scheme val="minor"/>
    </font>
    <font>
      <sz val="11"/>
      <color rgb="FFFF0000"/>
      <name val="Calibri"/>
      <family val="2"/>
      <charset val="204"/>
      <scheme val="minor"/>
    </font>
    <font>
      <i/>
      <sz val="11"/>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cellStyleXfs>
  <cellXfs count="205">
    <xf numFmtId="0" fontId="0" fillId="0" borderId="0" xfId="0"/>
    <xf numFmtId="0" fontId="4" fillId="0" borderId="1" xfId="1" applyFont="1" applyBorder="1" applyAlignment="1">
      <alignment horizontal="center" vertical="top"/>
    </xf>
    <xf numFmtId="0" fontId="4" fillId="0" borderId="1" xfId="1" applyFont="1" applyBorder="1" applyAlignment="1">
      <alignment horizontal="center"/>
    </xf>
    <xf numFmtId="0" fontId="4" fillId="0" borderId="1" xfId="3" applyFont="1" applyBorder="1" applyAlignment="1">
      <alignment vertical="top" wrapText="1"/>
    </xf>
    <xf numFmtId="0" fontId="5" fillId="0" borderId="1" xfId="0" applyFont="1" applyBorder="1" applyAlignment="1">
      <alignment vertical="top" wrapText="1"/>
    </xf>
    <xf numFmtId="0" fontId="4" fillId="0" borderId="1" xfId="3" applyNumberFormat="1" applyFont="1" applyBorder="1" applyAlignment="1">
      <alignment horizontal="justify" vertical="top" wrapText="1"/>
    </xf>
    <xf numFmtId="0" fontId="3" fillId="0" borderId="1" xfId="1" applyFont="1" applyBorder="1" applyAlignment="1">
      <alignment horizontal="justify" vertical="top"/>
    </xf>
    <xf numFmtId="0" fontId="4" fillId="0" borderId="1" xfId="3" applyFont="1" applyBorder="1" applyAlignment="1">
      <alignment horizontal="justify"/>
    </xf>
    <xf numFmtId="0" fontId="4" fillId="0" borderId="1" xfId="3" applyFont="1" applyBorder="1" applyAlignment="1">
      <alignment wrapText="1"/>
    </xf>
    <xf numFmtId="0" fontId="0" fillId="0" borderId="0" xfId="0"/>
    <xf numFmtId="0" fontId="3" fillId="0" borderId="1" xfId="3" applyFont="1" applyBorder="1" applyAlignment="1">
      <alignment vertical="top"/>
    </xf>
    <xf numFmtId="0" fontId="4" fillId="0" borderId="1" xfId="3" applyFont="1" applyBorder="1" applyAlignment="1">
      <alignment horizontal="justify" vertical="top"/>
    </xf>
    <xf numFmtId="2" fontId="4" fillId="0" borderId="1" xfId="3" applyNumberFormat="1" applyFont="1" applyBorder="1" applyAlignment="1">
      <alignment horizontal="center"/>
    </xf>
    <xf numFmtId="0" fontId="3" fillId="0" borderId="1" xfId="3" applyFont="1" applyBorder="1" applyAlignment="1">
      <alignment horizontal="justify" vertical="top"/>
    </xf>
    <xf numFmtId="0" fontId="3" fillId="0" borderId="1" xfId="3" applyFont="1" applyBorder="1" applyAlignment="1">
      <alignment horizontal="justify" vertical="top" wrapText="1"/>
    </xf>
    <xf numFmtId="0" fontId="4" fillId="0" borderId="1" xfId="3" applyFont="1" applyBorder="1" applyAlignment="1">
      <alignment horizontal="justify" vertical="top" wrapText="1"/>
    </xf>
    <xf numFmtId="0" fontId="4" fillId="0" borderId="1" xfId="3" applyFont="1" applyBorder="1" applyAlignment="1">
      <alignment vertical="top"/>
    </xf>
    <xf numFmtId="0" fontId="7" fillId="0" borderId="1" xfId="3" applyFont="1" applyBorder="1" applyAlignment="1">
      <alignment horizontal="justify" vertical="top"/>
    </xf>
    <xf numFmtId="0" fontId="3" fillId="0" borderId="1" xfId="0" applyNumberFormat="1" applyFont="1" applyFill="1" applyBorder="1" applyAlignment="1">
      <alignment vertical="top" wrapText="1"/>
    </xf>
    <xf numFmtId="0" fontId="3" fillId="2" borderId="3" xfId="5" applyFont="1" applyFill="1" applyBorder="1" applyAlignment="1">
      <alignment vertical="top" wrapText="1"/>
    </xf>
    <xf numFmtId="0" fontId="3" fillId="0" borderId="1" xfId="3" applyNumberFormat="1" applyFont="1" applyBorder="1" applyAlignment="1">
      <alignment horizontal="justify" vertical="top" wrapText="1"/>
    </xf>
    <xf numFmtId="0" fontId="3" fillId="2" borderId="1" xfId="3" applyFont="1" applyFill="1" applyBorder="1" applyAlignment="1">
      <alignment vertical="top"/>
    </xf>
    <xf numFmtId="0" fontId="3" fillId="2" borderId="1" xfId="3" applyFont="1" applyFill="1" applyBorder="1" applyAlignment="1">
      <alignment horizontal="justify" vertical="top"/>
    </xf>
    <xf numFmtId="0" fontId="3" fillId="2" borderId="3" xfId="3" applyFont="1" applyFill="1" applyBorder="1" applyAlignment="1">
      <alignment horizontal="justify" vertical="top"/>
    </xf>
    <xf numFmtId="0" fontId="3" fillId="2" borderId="1" xfId="4" applyFont="1" applyFill="1" applyBorder="1" applyAlignment="1">
      <alignment vertical="top"/>
    </xf>
    <xf numFmtId="0" fontId="5" fillId="2" borderId="1" xfId="0" applyNumberFormat="1" applyFont="1" applyFill="1" applyBorder="1" applyAlignment="1">
      <alignment horizontal="justify" vertical="top"/>
    </xf>
    <xf numFmtId="0" fontId="4" fillId="2" borderId="1" xfId="3" applyFont="1" applyFill="1" applyBorder="1" applyAlignment="1">
      <alignment vertical="top"/>
    </xf>
    <xf numFmtId="0" fontId="4" fillId="2" borderId="1" xfId="3" applyFont="1" applyFill="1" applyBorder="1" applyAlignment="1">
      <alignment horizontal="justify" vertical="top"/>
    </xf>
    <xf numFmtId="0" fontId="3" fillId="2" borderId="3" xfId="5" applyNumberFormat="1" applyFont="1" applyFill="1" applyBorder="1" applyAlignment="1">
      <alignment vertical="top" wrapText="1"/>
    </xf>
    <xf numFmtId="0" fontId="3" fillId="0" borderId="0" xfId="0" applyFont="1"/>
    <xf numFmtId="0" fontId="16" fillId="0" borderId="0" xfId="0" applyFont="1"/>
    <xf numFmtId="165" fontId="14" fillId="0" borderId="1" xfId="0" applyNumberFormat="1" applyFont="1" applyBorder="1" applyAlignment="1">
      <alignment horizontal="center" vertical="center"/>
    </xf>
    <xf numFmtId="0" fontId="14" fillId="0" borderId="1" xfId="0" applyFont="1" applyBorder="1" applyAlignment="1">
      <alignment vertical="justify"/>
    </xf>
    <xf numFmtId="2" fontId="14" fillId="0" borderId="1" xfId="0" applyNumberFormat="1" applyFont="1" applyFill="1" applyBorder="1"/>
    <xf numFmtId="0" fontId="14" fillId="0" borderId="1" xfId="0" applyFont="1" applyBorder="1"/>
    <xf numFmtId="164" fontId="14" fillId="0" borderId="1" xfId="0" applyNumberFormat="1" applyFont="1" applyFill="1" applyBorder="1"/>
    <xf numFmtId="164" fontId="14" fillId="0" borderId="1" xfId="0" applyNumberFormat="1" applyFont="1" applyBorder="1"/>
    <xf numFmtId="165" fontId="17" fillId="0" borderId="1" xfId="0" applyNumberFormat="1" applyFont="1" applyBorder="1" applyAlignment="1">
      <alignment horizontal="center" wrapText="1"/>
    </xf>
    <xf numFmtId="0" fontId="17" fillId="0" borderId="1" xfId="0" applyFont="1" applyBorder="1" applyAlignment="1">
      <alignment vertical="justify" wrapText="1"/>
    </xf>
    <xf numFmtId="2" fontId="17" fillId="0" borderId="1" xfId="0" applyNumberFormat="1" applyFont="1" applyFill="1" applyBorder="1" applyAlignment="1">
      <alignment wrapText="1"/>
    </xf>
    <xf numFmtId="0" fontId="17" fillId="0" borderId="1" xfId="0" applyFont="1" applyBorder="1" applyAlignment="1">
      <alignment wrapText="1"/>
    </xf>
    <xf numFmtId="164" fontId="17" fillId="0" borderId="1" xfId="0" applyNumberFormat="1" applyFont="1" applyBorder="1"/>
    <xf numFmtId="0" fontId="0" fillId="0" borderId="0" xfId="0" applyAlignment="1">
      <alignment wrapText="1"/>
    </xf>
    <xf numFmtId="165" fontId="17" fillId="0" borderId="1" xfId="0" applyNumberFormat="1" applyFont="1" applyBorder="1" applyAlignment="1">
      <alignment horizontal="center"/>
    </xf>
    <xf numFmtId="2" fontId="17" fillId="0" borderId="1" xfId="0" applyNumberFormat="1" applyFont="1" applyFill="1" applyBorder="1"/>
    <xf numFmtId="0" fontId="17" fillId="0" borderId="1" xfId="0" applyFont="1" applyBorder="1"/>
    <xf numFmtId="0" fontId="14"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Border="1"/>
    <xf numFmtId="165" fontId="14" fillId="0" borderId="0" xfId="0" applyNumberFormat="1" applyFont="1" applyBorder="1" applyAlignment="1">
      <alignment horizontal="center" vertical="center"/>
    </xf>
    <xf numFmtId="0" fontId="14" fillId="0" borderId="0" xfId="0" applyFont="1" applyBorder="1" applyAlignment="1">
      <alignment vertical="justify"/>
    </xf>
    <xf numFmtId="164" fontId="14" fillId="0" borderId="0" xfId="0" applyNumberFormat="1" applyFont="1" applyFill="1" applyBorder="1"/>
    <xf numFmtId="0" fontId="14" fillId="0" borderId="0" xfId="0" applyFont="1" applyBorder="1"/>
    <xf numFmtId="164" fontId="14" fillId="0" borderId="0" xfId="0" applyNumberFormat="1" applyFont="1" applyBorder="1"/>
    <xf numFmtId="165" fontId="17" fillId="0" borderId="0" xfId="0" applyNumberFormat="1" applyFont="1" applyBorder="1" applyAlignment="1">
      <alignment horizontal="center" wrapText="1"/>
    </xf>
    <xf numFmtId="0" fontId="17" fillId="0" borderId="0" xfId="0" applyFont="1" applyBorder="1" applyAlignment="1">
      <alignment vertical="justify" wrapText="1"/>
    </xf>
    <xf numFmtId="0" fontId="17" fillId="0" borderId="0" xfId="0" applyFont="1" applyFill="1" applyBorder="1" applyAlignment="1">
      <alignment wrapText="1"/>
    </xf>
    <xf numFmtId="0" fontId="17" fillId="0" borderId="0" xfId="0" applyFont="1" applyBorder="1" applyAlignment="1">
      <alignment wrapText="1"/>
    </xf>
    <xf numFmtId="164" fontId="17" fillId="0" borderId="0" xfId="0" applyNumberFormat="1" applyFont="1" applyBorder="1"/>
    <xf numFmtId="165" fontId="17" fillId="0" borderId="0" xfId="0" applyNumberFormat="1" applyFont="1" applyBorder="1" applyAlignment="1">
      <alignment horizontal="center"/>
    </xf>
    <xf numFmtId="164" fontId="17" fillId="0" borderId="0" xfId="0" applyNumberFormat="1" applyFont="1" applyFill="1" applyBorder="1"/>
    <xf numFmtId="0" fontId="17" fillId="0" borderId="0" xfId="0" applyFont="1" applyBorder="1"/>
    <xf numFmtId="2" fontId="17" fillId="3" borderId="1" xfId="0" applyNumberFormat="1" applyFont="1" applyFill="1" applyBorder="1"/>
    <xf numFmtId="0" fontId="17" fillId="3" borderId="1" xfId="0" applyFont="1" applyFill="1" applyBorder="1"/>
    <xf numFmtId="165" fontId="14" fillId="0" borderId="1" xfId="0" applyNumberFormat="1" applyFont="1" applyBorder="1" applyAlignment="1">
      <alignment horizontal="center" vertical="top"/>
    </xf>
    <xf numFmtId="0" fontId="14" fillId="0" borderId="1" xfId="0" applyFont="1" applyBorder="1" applyAlignment="1">
      <alignment vertical="justify" wrapText="1"/>
    </xf>
    <xf numFmtId="2" fontId="14" fillId="0" borderId="1" xfId="0" applyNumberFormat="1" applyFont="1" applyFill="1" applyBorder="1" applyAlignment="1">
      <alignment vertical="top"/>
    </xf>
    <xf numFmtId="0" fontId="14" fillId="0" borderId="1" xfId="0" applyFont="1" applyBorder="1" applyAlignment="1">
      <alignment vertical="top"/>
    </xf>
    <xf numFmtId="165" fontId="14" fillId="0" borderId="0" xfId="0" applyNumberFormat="1" applyFont="1" applyBorder="1" applyAlignment="1">
      <alignment horizontal="center" vertical="top"/>
    </xf>
    <xf numFmtId="0" fontId="14" fillId="0" borderId="0" xfId="0" applyFont="1" applyBorder="1" applyAlignment="1">
      <alignment vertical="justify" wrapText="1"/>
    </xf>
    <xf numFmtId="0" fontId="14" fillId="0" borderId="0" xfId="0" applyFont="1" applyFill="1" applyBorder="1" applyAlignment="1">
      <alignment vertical="top"/>
    </xf>
    <xf numFmtId="0" fontId="14" fillId="0" borderId="0" xfId="0" applyFont="1" applyBorder="1" applyAlignment="1">
      <alignment vertical="top"/>
    </xf>
    <xf numFmtId="0" fontId="17" fillId="0" borderId="0" xfId="0" applyFont="1" applyFill="1" applyBorder="1"/>
    <xf numFmtId="165" fontId="14" fillId="0" borderId="1" xfId="0" applyNumberFormat="1" applyFont="1" applyBorder="1" applyAlignment="1">
      <alignment horizontal="center"/>
    </xf>
    <xf numFmtId="0" fontId="17" fillId="0" borderId="1" xfId="0" applyFont="1" applyBorder="1" applyAlignment="1">
      <alignment vertical="justify"/>
    </xf>
    <xf numFmtId="165" fontId="14" fillId="0" borderId="0" xfId="0" applyNumberFormat="1" applyFont="1" applyBorder="1" applyAlignment="1">
      <alignment horizontal="center"/>
    </xf>
    <xf numFmtId="0" fontId="14" fillId="0" borderId="0" xfId="0" applyFont="1" applyFill="1" applyBorder="1"/>
    <xf numFmtId="0" fontId="17" fillId="0" borderId="1" xfId="0" applyFont="1" applyFill="1" applyBorder="1" applyAlignment="1">
      <alignment vertical="justify" wrapText="1"/>
    </xf>
    <xf numFmtId="0" fontId="17" fillId="0" borderId="0" xfId="0" applyFont="1" applyBorder="1" applyAlignment="1">
      <alignment vertical="justify"/>
    </xf>
    <xf numFmtId="0" fontId="19" fillId="0" borderId="0" xfId="0" applyFont="1"/>
    <xf numFmtId="0" fontId="17" fillId="0" borderId="0" xfId="0" applyFont="1" applyFill="1" applyBorder="1" applyAlignment="1">
      <alignment vertical="justify" wrapText="1"/>
    </xf>
    <xf numFmtId="0" fontId="19" fillId="0" borderId="0" xfId="0" applyFont="1" applyBorder="1"/>
    <xf numFmtId="165" fontId="17" fillId="0" borderId="1" xfId="0" applyNumberFormat="1" applyFont="1" applyBorder="1" applyAlignment="1">
      <alignment horizontal="center" vertical="center"/>
    </xf>
    <xf numFmtId="165" fontId="17" fillId="0" borderId="1" xfId="0" applyNumberFormat="1" applyFont="1" applyFill="1" applyBorder="1" applyAlignment="1">
      <alignment horizontal="center"/>
    </xf>
    <xf numFmtId="165" fontId="17" fillId="0" borderId="0" xfId="0" applyNumberFormat="1" applyFont="1" applyBorder="1" applyAlignment="1">
      <alignment horizontal="center" vertical="center"/>
    </xf>
    <xf numFmtId="165" fontId="17" fillId="0" borderId="0" xfId="0" applyNumberFormat="1" applyFont="1" applyFill="1" applyBorder="1" applyAlignment="1">
      <alignment horizontal="center"/>
    </xf>
    <xf numFmtId="165" fontId="14" fillId="0" borderId="1" xfId="0" applyNumberFormat="1" applyFont="1" applyFill="1" applyBorder="1" applyAlignment="1">
      <alignment horizontal="center"/>
    </xf>
    <xf numFmtId="0" fontId="14" fillId="0" borderId="1" xfId="0" applyFont="1" applyBorder="1" applyAlignment="1">
      <alignment horizontal="center"/>
    </xf>
    <xf numFmtId="0" fontId="17" fillId="0" borderId="1" xfId="0" applyFont="1" applyBorder="1" applyAlignment="1">
      <alignment horizontal="center"/>
    </xf>
    <xf numFmtId="165" fontId="14" fillId="0" borderId="0" xfId="0" applyNumberFormat="1" applyFont="1" applyFill="1" applyBorder="1" applyAlignment="1">
      <alignment horizontal="center"/>
    </xf>
    <xf numFmtId="0" fontId="20" fillId="0" borderId="0" xfId="0" applyFont="1"/>
    <xf numFmtId="0" fontId="14" fillId="0" borderId="0" xfId="0" applyFont="1" applyBorder="1" applyAlignment="1">
      <alignment horizontal="center"/>
    </xf>
    <xf numFmtId="0" fontId="20" fillId="0" borderId="0" xfId="0" applyFont="1" applyBorder="1"/>
    <xf numFmtId="0" fontId="17" fillId="0" borderId="0" xfId="0" applyFont="1" applyBorder="1" applyAlignment="1">
      <alignment horizontal="center"/>
    </xf>
    <xf numFmtId="0" fontId="17" fillId="0" borderId="1" xfId="0" applyFont="1" applyFill="1" applyBorder="1"/>
    <xf numFmtId="0" fontId="21" fillId="0" borderId="1" xfId="0" applyFont="1" applyFill="1" applyBorder="1" applyAlignment="1">
      <alignment vertical="justify"/>
    </xf>
    <xf numFmtId="0" fontId="14" fillId="0" borderId="1" xfId="0" applyFont="1" applyFill="1" applyBorder="1"/>
    <xf numFmtId="0" fontId="3" fillId="0" borderId="0" xfId="0" applyFont="1" applyFill="1"/>
    <xf numFmtId="0" fontId="0" fillId="0" borderId="0" xfId="0" applyFill="1"/>
    <xf numFmtId="0" fontId="3" fillId="0" borderId="0" xfId="0" applyFont="1" applyBorder="1"/>
    <xf numFmtId="0" fontId="14" fillId="0" borderId="0" xfId="0" applyFont="1" applyFill="1" applyBorder="1" applyAlignment="1"/>
    <xf numFmtId="0" fontId="22" fillId="0" borderId="0" xfId="1" applyNumberFormat="1" applyFont="1" applyFill="1" applyBorder="1" applyAlignment="1">
      <alignment vertical="top" wrapText="1"/>
    </xf>
    <xf numFmtId="0" fontId="25" fillId="0" borderId="1" xfId="0" applyFont="1" applyFill="1" applyBorder="1" applyAlignment="1">
      <alignment horizontal="center" vertical="top" wrapText="1"/>
    </xf>
    <xf numFmtId="3" fontId="25" fillId="0" borderId="1" xfId="0" applyNumberFormat="1" applyFont="1" applyBorder="1" applyAlignment="1">
      <alignment horizontal="center" vertical="top" wrapText="1"/>
    </xf>
    <xf numFmtId="0" fontId="23" fillId="0" borderId="1" xfId="0" applyFont="1" applyFill="1" applyBorder="1" applyAlignment="1">
      <alignment horizontal="left" vertical="top" wrapText="1"/>
    </xf>
    <xf numFmtId="0" fontId="27" fillId="0" borderId="1" xfId="0" applyFont="1" applyFill="1" applyBorder="1" applyAlignment="1">
      <alignment horizontal="left" vertical="top" wrapText="1"/>
    </xf>
    <xf numFmtId="166" fontId="17" fillId="0" borderId="1" xfId="0" applyNumberFormat="1" applyFont="1" applyFill="1" applyBorder="1" applyAlignment="1">
      <alignment horizontal="right"/>
    </xf>
    <xf numFmtId="0" fontId="28" fillId="0" borderId="1" xfId="0" applyFont="1" applyFill="1" applyBorder="1" applyAlignment="1">
      <alignment horizontal="center" vertical="top" wrapText="1"/>
    </xf>
    <xf numFmtId="3" fontId="28" fillId="0" borderId="1" xfId="0" applyNumberFormat="1" applyFont="1" applyBorder="1" applyAlignment="1">
      <alignment horizontal="center" vertical="top" wrapText="1"/>
    </xf>
    <xf numFmtId="0" fontId="31" fillId="0" borderId="0" xfId="0" applyFont="1" applyAlignment="1">
      <alignment wrapText="1"/>
    </xf>
    <xf numFmtId="0" fontId="5" fillId="0" borderId="1" xfId="0" applyFont="1" applyFill="1" applyBorder="1" applyAlignment="1">
      <alignment horizontal="center" vertical="top" wrapText="1"/>
    </xf>
    <xf numFmtId="0" fontId="0" fillId="0" borderId="1" xfId="0" applyBorder="1"/>
    <xf numFmtId="0" fontId="5" fillId="0" borderId="1" xfId="0" applyFont="1" applyBorder="1" applyAlignment="1">
      <alignment horizontal="center" vertical="top" wrapText="1"/>
    </xf>
    <xf numFmtId="0" fontId="32" fillId="0" borderId="1" xfId="0" applyFont="1" applyBorder="1" applyAlignment="1">
      <alignment horizontal="center" vertical="top" wrapText="1"/>
    </xf>
    <xf numFmtId="0" fontId="32" fillId="0" borderId="1" xfId="0" applyFont="1" applyBorder="1" applyAlignment="1">
      <alignment horizontal="center" wrapText="1"/>
    </xf>
    <xf numFmtId="0" fontId="33" fillId="0" borderId="1" xfId="0" applyFont="1" applyBorder="1" applyAlignment="1">
      <alignment horizontal="left" vertical="top" wrapText="1" indent="2"/>
    </xf>
    <xf numFmtId="0" fontId="31" fillId="0" borderId="1" xfId="0" applyFont="1" applyBorder="1" applyAlignment="1">
      <alignment wrapText="1"/>
    </xf>
    <xf numFmtId="0" fontId="31" fillId="0" borderId="1" xfId="0" applyFont="1" applyBorder="1" applyAlignment="1">
      <alignment horizontal="center" vertical="top"/>
    </xf>
    <xf numFmtId="0" fontId="35" fillId="0" borderId="1" xfId="0" applyFont="1" applyBorder="1" applyAlignment="1">
      <alignment horizontal="left" vertical="top" wrapText="1" indent="2"/>
    </xf>
    <xf numFmtId="0" fontId="30" fillId="0" borderId="1" xfId="0" applyFont="1" applyBorder="1" applyAlignment="1">
      <alignment wrapText="1"/>
    </xf>
    <xf numFmtId="0" fontId="30" fillId="0" borderId="1" xfId="0" applyFont="1" applyBorder="1" applyAlignment="1">
      <alignment horizontal="center" vertical="top"/>
    </xf>
    <xf numFmtId="0" fontId="30" fillId="0" borderId="1" xfId="0" applyFont="1" applyBorder="1" applyAlignment="1">
      <alignment vertical="top"/>
    </xf>
    <xf numFmtId="0" fontId="30" fillId="0" borderId="1" xfId="0" applyFont="1" applyBorder="1" applyAlignment="1">
      <alignment vertical="top" wrapText="1"/>
    </xf>
    <xf numFmtId="2" fontId="34" fillId="0" borderId="1" xfId="0" applyNumberFormat="1" applyFont="1" applyBorder="1" applyAlignment="1">
      <alignment horizontal="right" vertical="top" wrapText="1"/>
    </xf>
    <xf numFmtId="2" fontId="30" fillId="0" borderId="1" xfId="0" applyNumberFormat="1" applyFont="1" applyBorder="1" applyAlignment="1">
      <alignment horizontal="right" vertical="top" wrapText="1"/>
    </xf>
    <xf numFmtId="2" fontId="36" fillId="0" borderId="1" xfId="0" applyNumberFormat="1" applyFont="1" applyBorder="1" applyAlignment="1">
      <alignment horizontal="right" vertical="top" wrapText="1"/>
    </xf>
    <xf numFmtId="2" fontId="30" fillId="0" borderId="1" xfId="0" applyNumberFormat="1" applyFont="1" applyBorder="1" applyAlignment="1">
      <alignment vertical="top"/>
    </xf>
    <xf numFmtId="167" fontId="30" fillId="0" borderId="2" xfId="0" applyNumberFormat="1" applyFont="1" applyBorder="1" applyAlignment="1">
      <alignment horizontal="center" vertical="top"/>
    </xf>
    <xf numFmtId="2" fontId="30" fillId="0" borderId="2" xfId="0" applyNumberFormat="1" applyFont="1" applyBorder="1" applyAlignment="1">
      <alignment horizontal="right" vertical="top"/>
    </xf>
    <xf numFmtId="167" fontId="30" fillId="0" borderId="1" xfId="0" applyNumberFormat="1" applyFont="1" applyBorder="1" applyAlignment="1">
      <alignment horizontal="center" vertical="top"/>
    </xf>
    <xf numFmtId="0" fontId="14" fillId="0" borderId="1" xfId="0" applyFont="1" applyBorder="1" applyAlignment="1">
      <alignment horizontal="center" vertical="top" wrapText="1"/>
    </xf>
    <xf numFmtId="0" fontId="14" fillId="0" borderId="1" xfId="0" applyFont="1" applyFill="1" applyBorder="1" applyAlignment="1">
      <alignment horizontal="center" vertical="top" wrapText="1"/>
    </xf>
    <xf numFmtId="0" fontId="15" fillId="0" borderId="1" xfId="0" applyFont="1" applyBorder="1" applyAlignment="1">
      <alignment horizontal="center" vertical="top" wrapText="1"/>
    </xf>
    <xf numFmtId="164" fontId="14" fillId="0" borderId="1" xfId="0" applyNumberFormat="1" applyFont="1" applyBorder="1" applyAlignment="1">
      <alignment vertical="top"/>
    </xf>
    <xf numFmtId="0" fontId="11" fillId="0" borderId="1" xfId="1" applyFont="1" applyBorder="1" applyAlignment="1">
      <alignment vertical="top" wrapText="1"/>
    </xf>
    <xf numFmtId="0" fontId="11" fillId="0" borderId="1" xfId="1" applyFont="1" applyBorder="1" applyAlignment="1">
      <alignment vertical="top"/>
    </xf>
    <xf numFmtId="0" fontId="11" fillId="0" borderId="1" xfId="1" applyFont="1" applyFill="1" applyBorder="1" applyAlignment="1">
      <alignment vertical="top" wrapText="1"/>
    </xf>
    <xf numFmtId="2" fontId="10" fillId="2" borderId="1" xfId="3" applyNumberFormat="1" applyFont="1" applyFill="1" applyBorder="1" applyAlignment="1">
      <alignment horizontal="center"/>
    </xf>
    <xf numFmtId="4" fontId="10" fillId="2" borderId="1" xfId="3" applyNumberFormat="1" applyFont="1" applyFill="1" applyBorder="1" applyAlignment="1">
      <alignment horizontal="center"/>
    </xf>
    <xf numFmtId="2" fontId="10" fillId="0" borderId="1" xfId="0" applyNumberFormat="1" applyFont="1" applyBorder="1" applyAlignment="1">
      <alignment horizontal="center"/>
    </xf>
    <xf numFmtId="2" fontId="5" fillId="2" borderId="1" xfId="3" applyNumberFormat="1" applyFont="1" applyFill="1" applyBorder="1" applyAlignment="1">
      <alignment horizontal="center"/>
    </xf>
    <xf numFmtId="4" fontId="5" fillId="2" borderId="1" xfId="0" applyNumberFormat="1" applyFont="1" applyFill="1" applyBorder="1" applyAlignment="1">
      <alignment horizontal="center" shrinkToFit="1"/>
    </xf>
    <xf numFmtId="2" fontId="3" fillId="0" borderId="1" xfId="3" applyNumberFormat="1" applyFont="1" applyBorder="1" applyAlignment="1">
      <alignment horizontal="center"/>
    </xf>
    <xf numFmtId="2" fontId="5" fillId="0" borderId="1" xfId="0" applyNumberFormat="1" applyFont="1" applyBorder="1" applyAlignment="1">
      <alignment horizontal="center"/>
    </xf>
    <xf numFmtId="2" fontId="10" fillId="2" borderId="1" xfId="3" applyNumberFormat="1" applyFont="1" applyFill="1" applyBorder="1" applyAlignment="1">
      <alignment horizontal="center" wrapText="1"/>
    </xf>
    <xf numFmtId="4" fontId="10" fillId="2" borderId="1" xfId="3" applyNumberFormat="1" applyFont="1" applyFill="1" applyBorder="1" applyAlignment="1">
      <alignment horizontal="center" wrapText="1"/>
    </xf>
    <xf numFmtId="4" fontId="5" fillId="2" borderId="1" xfId="0" applyNumberFormat="1" applyFont="1" applyFill="1" applyBorder="1" applyAlignment="1">
      <alignment horizontal="center"/>
    </xf>
    <xf numFmtId="0" fontId="4" fillId="0" borderId="1" xfId="3" applyFont="1" applyBorder="1" applyAlignment="1">
      <alignment horizontal="justify" wrapText="1"/>
    </xf>
    <xf numFmtId="0" fontId="6" fillId="0" borderId="1" xfId="0" applyFont="1" applyBorder="1" applyAlignment="1">
      <alignment wrapText="1"/>
    </xf>
    <xf numFmtId="2" fontId="10" fillId="2" borderId="1" xfId="0" applyNumberFormat="1" applyFont="1" applyFill="1" applyBorder="1" applyAlignment="1">
      <alignment horizontal="center"/>
    </xf>
    <xf numFmtId="4" fontId="10" fillId="2" borderId="1" xfId="0" applyNumberFormat="1" applyFont="1" applyFill="1" applyBorder="1" applyAlignment="1">
      <alignment horizontal="center"/>
    </xf>
    <xf numFmtId="0" fontId="3" fillId="2" borderId="1" xfId="0" applyNumberFormat="1" applyFont="1" applyFill="1" applyBorder="1" applyAlignment="1">
      <alignment vertical="center" wrapText="1"/>
    </xf>
    <xf numFmtId="0" fontId="6" fillId="0" borderId="0" xfId="0" applyFont="1" applyAlignment="1">
      <alignment wrapText="1"/>
    </xf>
    <xf numFmtId="0" fontId="5" fillId="2" borderId="1" xfId="0" applyFont="1" applyFill="1" applyBorder="1" applyAlignment="1">
      <alignment horizontal="center"/>
    </xf>
    <xf numFmtId="4" fontId="5" fillId="2" borderId="1" xfId="3" applyNumberFormat="1" applyFont="1" applyFill="1" applyBorder="1" applyAlignment="1">
      <alignment horizontal="center"/>
    </xf>
    <xf numFmtId="49" fontId="3" fillId="2" borderId="1" xfId="0" applyNumberFormat="1" applyFont="1" applyFill="1" applyBorder="1" applyAlignment="1">
      <alignment vertical="center" wrapText="1"/>
    </xf>
    <xf numFmtId="0" fontId="3" fillId="0" borderId="1" xfId="0" applyNumberFormat="1" applyFont="1" applyFill="1" applyBorder="1" applyAlignment="1">
      <alignment vertical="center" wrapText="1"/>
    </xf>
    <xf numFmtId="0" fontId="4" fillId="0" borderId="2" xfId="3" applyFont="1" applyBorder="1" applyAlignment="1">
      <alignment horizontal="justify"/>
    </xf>
    <xf numFmtId="0" fontId="4" fillId="0" borderId="2" xfId="3" applyFont="1" applyBorder="1" applyAlignment="1">
      <alignment horizontal="justify" wrapText="1"/>
    </xf>
    <xf numFmtId="2" fontId="10" fillId="2" borderId="2" xfId="3" applyNumberFormat="1" applyFont="1" applyFill="1" applyBorder="1" applyAlignment="1">
      <alignment horizontal="center" wrapText="1"/>
    </xf>
    <xf numFmtId="2" fontId="5" fillId="2" borderId="1" xfId="3" applyNumberFormat="1" applyFont="1" applyFill="1" applyBorder="1" applyAlignment="1">
      <alignment horizontal="center" wrapText="1"/>
    </xf>
    <xf numFmtId="0" fontId="3" fillId="2" borderId="3" xfId="6" applyFont="1" applyFill="1" applyBorder="1" applyAlignment="1">
      <alignment horizontal="justify" vertical="top" wrapText="1"/>
    </xf>
    <xf numFmtId="0" fontId="3" fillId="2" borderId="3" xfId="7" applyFont="1" applyFill="1" applyBorder="1" applyAlignment="1">
      <alignment horizontal="justify" vertical="top"/>
    </xf>
    <xf numFmtId="2" fontId="38" fillId="2" borderId="1" xfId="3" applyNumberFormat="1" applyFont="1" applyFill="1" applyBorder="1" applyAlignment="1">
      <alignment horizontal="center" wrapText="1"/>
    </xf>
    <xf numFmtId="164" fontId="5" fillId="2" borderId="1" xfId="3" applyNumberFormat="1" applyFont="1" applyFill="1" applyBorder="1" applyAlignment="1">
      <alignment horizontal="center" wrapText="1"/>
    </xf>
    <xf numFmtId="2" fontId="30" fillId="0" borderId="1" xfId="0" applyNumberFormat="1" applyFont="1" applyFill="1" applyBorder="1" applyAlignment="1">
      <alignment vertical="top"/>
    </xf>
    <xf numFmtId="0" fontId="41" fillId="0" borderId="0" xfId="0" applyFont="1"/>
    <xf numFmtId="0" fontId="40" fillId="0" borderId="0" xfId="0" applyFont="1"/>
    <xf numFmtId="164" fontId="40" fillId="0" borderId="0" xfId="0" applyNumberFormat="1" applyFont="1"/>
    <xf numFmtId="2" fontId="5" fillId="2" borderId="1" xfId="0" applyNumberFormat="1" applyFont="1" applyFill="1" applyBorder="1" applyAlignment="1">
      <alignment horizontal="center"/>
    </xf>
    <xf numFmtId="0" fontId="39" fillId="2" borderId="0" xfId="0" applyFont="1" applyFill="1"/>
    <xf numFmtId="4" fontId="4" fillId="0" borderId="1" xfId="3" applyNumberFormat="1" applyFont="1" applyBorder="1" applyAlignment="1">
      <alignment horizontal="center"/>
    </xf>
    <xf numFmtId="0" fontId="7" fillId="2" borderId="1" xfId="3" applyFont="1" applyFill="1" applyBorder="1" applyAlignment="1">
      <alignment vertical="top"/>
    </xf>
    <xf numFmtId="0" fontId="7" fillId="2" borderId="3" xfId="3" applyFont="1" applyFill="1" applyBorder="1" applyAlignment="1">
      <alignment horizontal="justify" vertical="top"/>
    </xf>
    <xf numFmtId="2" fontId="38" fillId="2" borderId="1" xfId="3" applyNumberFormat="1" applyFont="1" applyFill="1" applyBorder="1" applyAlignment="1">
      <alignment horizontal="center"/>
    </xf>
    <xf numFmtId="0" fontId="3" fillId="2" borderId="1" xfId="3" applyFont="1" applyFill="1" applyBorder="1" applyAlignment="1">
      <alignment vertical="top" wrapText="1"/>
    </xf>
    <xf numFmtId="168" fontId="5" fillId="2" borderId="1" xfId="3" applyNumberFormat="1" applyFont="1" applyFill="1" applyBorder="1" applyAlignment="1">
      <alignment horizontal="center"/>
    </xf>
    <xf numFmtId="0" fontId="3" fillId="0" borderId="3" xfId="3" applyFont="1" applyBorder="1" applyAlignment="1">
      <alignment horizontal="justify" vertical="top"/>
    </xf>
    <xf numFmtId="168" fontId="5" fillId="2" borderId="1" xfId="3" applyNumberFormat="1" applyFont="1" applyFill="1" applyBorder="1" applyAlignment="1">
      <alignment horizontal="center" wrapText="1"/>
    </xf>
    <xf numFmtId="2" fontId="5" fillId="2" borderId="2" xfId="3" applyNumberFormat="1" applyFont="1" applyFill="1" applyBorder="1" applyAlignment="1">
      <alignment horizontal="center"/>
    </xf>
    <xf numFmtId="0" fontId="3" fillId="0" borderId="1" xfId="4" applyFont="1" applyBorder="1" applyAlignment="1">
      <alignment vertical="top"/>
    </xf>
    <xf numFmtId="0" fontId="5" fillId="0" borderId="1" xfId="0" applyFont="1" applyBorder="1" applyAlignment="1">
      <alignment horizontal="justify" vertical="top" wrapText="1"/>
    </xf>
    <xf numFmtId="2" fontId="3" fillId="0" borderId="1" xfId="3" applyNumberFormat="1" applyFont="1" applyBorder="1" applyAlignment="1">
      <alignment horizontal="center" wrapText="1"/>
    </xf>
    <xf numFmtId="168" fontId="5" fillId="2" borderId="1" xfId="0" applyNumberFormat="1" applyFont="1" applyFill="1" applyBorder="1" applyAlignment="1">
      <alignment horizontal="center"/>
    </xf>
    <xf numFmtId="166" fontId="22" fillId="0" borderId="1" xfId="0" applyNumberFormat="1" applyFont="1" applyFill="1" applyBorder="1" applyAlignment="1">
      <alignment horizontal="right"/>
    </xf>
    <xf numFmtId="0" fontId="2" fillId="0" borderId="0" xfId="1" applyFont="1" applyAlignment="1">
      <alignment horizontal="center" wrapText="1"/>
    </xf>
    <xf numFmtId="0" fontId="12" fillId="0" borderId="0" xfId="0" applyFont="1" applyAlignment="1">
      <alignment horizontal="center"/>
    </xf>
    <xf numFmtId="0" fontId="13" fillId="0" borderId="0" xfId="0" applyFont="1" applyBorder="1" applyAlignment="1">
      <alignment horizontal="center"/>
    </xf>
    <xf numFmtId="0" fontId="17" fillId="0" borderId="0" xfId="1" applyNumberFormat="1" applyFont="1" applyFill="1" applyBorder="1" applyAlignment="1">
      <alignment horizontal="left" vertical="top" wrapText="1"/>
    </xf>
    <xf numFmtId="0" fontId="31" fillId="0" borderId="0" xfId="0" applyFont="1" applyAlignment="1">
      <alignment horizontal="center" wrapText="1"/>
    </xf>
    <xf numFmtId="0" fontId="31" fillId="0" borderId="0" xfId="0" applyFont="1" applyAlignment="1">
      <alignment horizontal="center"/>
    </xf>
    <xf numFmtId="0" fontId="24" fillId="0" borderId="0" xfId="0" applyFont="1" applyFill="1" applyBorder="1" applyAlignment="1">
      <alignment horizontal="center" vertical="top" wrapText="1"/>
    </xf>
    <xf numFmtId="0" fontId="24" fillId="0" borderId="4" xfId="0" applyFont="1" applyFill="1" applyBorder="1" applyAlignment="1">
      <alignment horizontal="center" vertical="top" wrapText="1"/>
    </xf>
    <xf numFmtId="0" fontId="26" fillId="0" borderId="0" xfId="0" applyFont="1" applyFill="1" applyBorder="1" applyAlignment="1">
      <alignment horizontal="center" vertical="top" wrapText="1"/>
    </xf>
    <xf numFmtId="170" fontId="11" fillId="0" borderId="1" xfId="1" applyNumberFormat="1" applyFont="1" applyFill="1" applyBorder="1" applyAlignment="1">
      <alignment vertical="top" wrapText="1"/>
    </xf>
    <xf numFmtId="0" fontId="3" fillId="0" borderId="1" xfId="1" applyFont="1" applyFill="1" applyBorder="1" applyAlignment="1">
      <alignment vertical="top" wrapText="1"/>
    </xf>
    <xf numFmtId="0" fontId="4" fillId="0" borderId="1" xfId="1" applyFont="1" applyBorder="1" applyAlignment="1">
      <alignment horizontal="center" vertical="top" wrapText="1"/>
    </xf>
    <xf numFmtId="0" fontId="4" fillId="0" borderId="1" xfId="1" applyNumberFormat="1" applyFont="1" applyBorder="1" applyAlignment="1">
      <alignment horizontal="center"/>
    </xf>
    <xf numFmtId="0" fontId="0" fillId="0" borderId="1" xfId="0" applyBorder="1" applyAlignment="1">
      <alignment horizontal="center"/>
    </xf>
    <xf numFmtId="2" fontId="10" fillId="0" borderId="1" xfId="0" applyNumberFormat="1" applyFont="1" applyBorder="1"/>
    <xf numFmtId="2" fontId="5" fillId="0" borderId="1" xfId="0" applyNumberFormat="1" applyFont="1" applyBorder="1"/>
    <xf numFmtId="0" fontId="4" fillId="0" borderId="1" xfId="0" applyNumberFormat="1" applyFont="1" applyFill="1" applyBorder="1" applyAlignment="1">
      <alignment vertical="top" wrapText="1"/>
    </xf>
    <xf numFmtId="2" fontId="7" fillId="0" borderId="1" xfId="3" applyNumberFormat="1" applyFont="1" applyBorder="1" applyAlignment="1">
      <alignment horizontal="center"/>
    </xf>
    <xf numFmtId="2" fontId="38" fillId="0" borderId="1" xfId="0" applyNumberFormat="1" applyFont="1" applyBorder="1"/>
    <xf numFmtId="0" fontId="5" fillId="0" borderId="1" xfId="0" applyNumberFormat="1" applyFont="1" applyBorder="1"/>
  </cellXfs>
  <cellStyles count="8">
    <cellStyle name="Обычный" xfId="0" builtinId="0"/>
    <cellStyle name="Обычный 2" xfId="1"/>
    <cellStyle name="Обычный 2 2" xfId="3"/>
    <cellStyle name="Обычный 2 2 2" xfId="4"/>
    <cellStyle name="Обычный 2 2 3" xfId="6"/>
    <cellStyle name="Обычный 2 2 5" xfId="7"/>
    <cellStyle name="Обычный 2 3" xfId="2"/>
    <cellStyle name="Обычный 4"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J181"/>
  <sheetViews>
    <sheetView tabSelected="1" workbookViewId="0">
      <selection activeCell="G7" sqref="G7"/>
    </sheetView>
  </sheetViews>
  <sheetFormatPr defaultRowHeight="15"/>
  <cols>
    <col min="1" max="1" width="26.5703125" style="9" customWidth="1"/>
    <col min="2" max="2" width="53.28515625" style="9" customWidth="1"/>
    <col min="3" max="3" width="11.140625" style="170" customWidth="1"/>
    <col min="4" max="4" width="13.5703125" style="170" bestFit="1" customWidth="1"/>
    <col min="5" max="5" width="10.42578125" style="9" customWidth="1"/>
    <col min="6" max="6" width="12" style="9" customWidth="1"/>
    <col min="7" max="16384" width="9.140625" style="9"/>
  </cols>
  <sheetData>
    <row r="1" spans="1:6" ht="18" customHeight="1">
      <c r="A1" s="185" t="s">
        <v>438</v>
      </c>
      <c r="B1" s="185"/>
      <c r="C1" s="185"/>
      <c r="D1" s="185"/>
      <c r="E1" s="185"/>
      <c r="F1" s="185"/>
    </row>
    <row r="2" spans="1:6" ht="60">
      <c r="A2" s="134" t="s">
        <v>0</v>
      </c>
      <c r="B2" s="135" t="s">
        <v>1</v>
      </c>
      <c r="C2" s="134" t="s">
        <v>258</v>
      </c>
      <c r="D2" s="194" t="s">
        <v>434</v>
      </c>
      <c r="E2" s="136" t="s">
        <v>2</v>
      </c>
      <c r="F2" s="195" t="s">
        <v>435</v>
      </c>
    </row>
    <row r="3" spans="1:6">
      <c r="A3" s="1">
        <v>1</v>
      </c>
      <c r="B3" s="1">
        <v>2</v>
      </c>
      <c r="C3" s="196">
        <v>3</v>
      </c>
      <c r="D3" s="197">
        <v>5</v>
      </c>
      <c r="E3" s="2">
        <v>7</v>
      </c>
      <c r="F3" s="198">
        <v>8</v>
      </c>
    </row>
    <row r="4" spans="1:6" ht="16.5" customHeight="1">
      <c r="A4" s="11" t="s">
        <v>3</v>
      </c>
      <c r="B4" s="3" t="s">
        <v>4</v>
      </c>
      <c r="C4" s="137">
        <f>SUM(C5+C11+C17+C30+C36+C39+C41+C51+C57+C67+C77+C115)</f>
        <v>526031.9</v>
      </c>
      <c r="D4" s="138">
        <f>SUM(D5+D11+D17+D30+D36+D39+D41+D51+D57+D67+D77+D115)</f>
        <v>318920.06399999995</v>
      </c>
      <c r="E4" s="12">
        <f>SUM(D4*100/C4)</f>
        <v>60.627514034795219</v>
      </c>
      <c r="F4" s="199">
        <f>SUM(D4-C4)</f>
        <v>-207111.83600000007</v>
      </c>
    </row>
    <row r="5" spans="1:6" ht="18.75" customHeight="1">
      <c r="A5" s="7" t="s">
        <v>5</v>
      </c>
      <c r="B5" s="8" t="s">
        <v>6</v>
      </c>
      <c r="C5" s="137">
        <f>SUM(C6)</f>
        <v>396148</v>
      </c>
      <c r="D5" s="138">
        <f>SUM(D6)</f>
        <v>235894.97</v>
      </c>
      <c r="E5" s="12">
        <f>SUM(D5*100/C5)</f>
        <v>59.547181861324553</v>
      </c>
      <c r="F5" s="199">
        <f t="shared" ref="F5:F68" si="0">SUM(D5-C5)</f>
        <v>-160253.03</v>
      </c>
    </row>
    <row r="6" spans="1:6" ht="20.25" customHeight="1">
      <c r="A6" s="7" t="s">
        <v>7</v>
      </c>
      <c r="B6" s="8" t="s">
        <v>8</v>
      </c>
      <c r="C6" s="137">
        <f>SUM(C7:C10)</f>
        <v>396148</v>
      </c>
      <c r="D6" s="138">
        <f t="shared" ref="D6" si="1">SUM(D7:D10)</f>
        <v>235894.97</v>
      </c>
      <c r="E6" s="12">
        <f>SUM(D6*100/C6)</f>
        <v>59.547181861324553</v>
      </c>
      <c r="F6" s="199">
        <f t="shared" si="0"/>
        <v>-160253.03</v>
      </c>
    </row>
    <row r="7" spans="1:6" ht="63.75">
      <c r="A7" s="13" t="s">
        <v>9</v>
      </c>
      <c r="B7" s="14" t="s">
        <v>10</v>
      </c>
      <c r="C7" s="140">
        <v>388570</v>
      </c>
      <c r="D7" s="141">
        <v>230816.03</v>
      </c>
      <c r="E7" s="142">
        <f t="shared" ref="E7:E62" si="2">SUM(D7*100/C7)</f>
        <v>59.401402578685953</v>
      </c>
      <c r="F7" s="200">
        <f t="shared" si="0"/>
        <v>-157753.97</v>
      </c>
    </row>
    <row r="8" spans="1:6" ht="89.25">
      <c r="A8" s="13" t="s">
        <v>11</v>
      </c>
      <c r="B8" s="14" t="s">
        <v>12</v>
      </c>
      <c r="C8" s="140">
        <v>547</v>
      </c>
      <c r="D8" s="141">
        <v>512.78</v>
      </c>
      <c r="E8" s="142">
        <f t="shared" si="2"/>
        <v>93.744058500914079</v>
      </c>
      <c r="F8" s="200">
        <f t="shared" si="0"/>
        <v>-34.220000000000027</v>
      </c>
    </row>
    <row r="9" spans="1:6" ht="38.25">
      <c r="A9" s="13" t="s">
        <v>13</v>
      </c>
      <c r="B9" s="14" t="s">
        <v>14</v>
      </c>
      <c r="C9" s="140">
        <v>1846</v>
      </c>
      <c r="D9" s="141">
        <v>1306.29</v>
      </c>
      <c r="E9" s="142">
        <f t="shared" si="2"/>
        <v>70.763271939328277</v>
      </c>
      <c r="F9" s="200">
        <f t="shared" si="0"/>
        <v>-539.71</v>
      </c>
    </row>
    <row r="10" spans="1:6" ht="76.5">
      <c r="A10" s="13" t="s">
        <v>15</v>
      </c>
      <c r="B10" s="14" t="s">
        <v>16</v>
      </c>
      <c r="C10" s="140">
        <v>5185</v>
      </c>
      <c r="D10" s="141">
        <v>3259.87</v>
      </c>
      <c r="E10" s="142">
        <f t="shared" si="2"/>
        <v>62.871166827386695</v>
      </c>
      <c r="F10" s="200">
        <f t="shared" si="0"/>
        <v>-1925.13</v>
      </c>
    </row>
    <row r="11" spans="1:6" ht="38.25">
      <c r="A11" s="11" t="s">
        <v>17</v>
      </c>
      <c r="B11" s="15" t="s">
        <v>18</v>
      </c>
      <c r="C11" s="137">
        <f>SUM(C12)</f>
        <v>13275.5</v>
      </c>
      <c r="D11" s="138">
        <f>SUM(D12)</f>
        <v>8739.2699999999986</v>
      </c>
      <c r="E11" s="12">
        <f t="shared" si="2"/>
        <v>65.830062897819289</v>
      </c>
      <c r="F11" s="199">
        <f t="shared" si="0"/>
        <v>-4536.2300000000014</v>
      </c>
    </row>
    <row r="12" spans="1:6" ht="32.25" customHeight="1">
      <c r="A12" s="11" t="s">
        <v>19</v>
      </c>
      <c r="B12" s="15" t="s">
        <v>20</v>
      </c>
      <c r="C12" s="137">
        <f>SUM(C13:C16)</f>
        <v>13275.5</v>
      </c>
      <c r="D12" s="138">
        <f t="shared" ref="D12" si="3">SUM(D13:D16)</f>
        <v>8739.2699999999986</v>
      </c>
      <c r="E12" s="12">
        <f t="shared" si="2"/>
        <v>65.830062897819289</v>
      </c>
      <c r="F12" s="199">
        <f t="shared" si="0"/>
        <v>-4536.2300000000014</v>
      </c>
    </row>
    <row r="13" spans="1:6" ht="63.75">
      <c r="A13" s="6" t="s">
        <v>21</v>
      </c>
      <c r="B13" s="6" t="s">
        <v>22</v>
      </c>
      <c r="C13" s="140">
        <v>4710.5</v>
      </c>
      <c r="D13" s="141">
        <v>2927.19</v>
      </c>
      <c r="E13" s="142">
        <f t="shared" si="2"/>
        <v>62.141810848105294</v>
      </c>
      <c r="F13" s="200">
        <f t="shared" si="0"/>
        <v>-1783.31</v>
      </c>
    </row>
    <row r="14" spans="1:6" ht="76.5">
      <c r="A14" s="6" t="s">
        <v>23</v>
      </c>
      <c r="B14" s="6" t="s">
        <v>24</v>
      </c>
      <c r="C14" s="140">
        <v>72</v>
      </c>
      <c r="D14" s="141">
        <v>48.57</v>
      </c>
      <c r="E14" s="142">
        <f t="shared" si="2"/>
        <v>67.458333333333329</v>
      </c>
      <c r="F14" s="200">
        <f t="shared" si="0"/>
        <v>-23.43</v>
      </c>
    </row>
    <row r="15" spans="1:6" ht="63.75">
      <c r="A15" s="4" t="s">
        <v>25</v>
      </c>
      <c r="B15" s="6" t="s">
        <v>26</v>
      </c>
      <c r="C15" s="140">
        <v>10281</v>
      </c>
      <c r="D15" s="141">
        <v>6201.13</v>
      </c>
      <c r="E15" s="142">
        <f t="shared" si="2"/>
        <v>60.316408909639144</v>
      </c>
      <c r="F15" s="200">
        <f t="shared" si="0"/>
        <v>-4079.87</v>
      </c>
    </row>
    <row r="16" spans="1:6" ht="63.75">
      <c r="A16" s="6" t="s">
        <v>27</v>
      </c>
      <c r="B16" s="6" t="s">
        <v>28</v>
      </c>
      <c r="C16" s="140">
        <v>-1788</v>
      </c>
      <c r="D16" s="141">
        <v>-437.62</v>
      </c>
      <c r="E16" s="142">
        <f t="shared" si="2"/>
        <v>24.475391498881432</v>
      </c>
      <c r="F16" s="200">
        <f t="shared" si="0"/>
        <v>1350.38</v>
      </c>
    </row>
    <row r="17" spans="1:10" ht="17.25" customHeight="1">
      <c r="A17" s="11" t="s">
        <v>218</v>
      </c>
      <c r="B17" s="15" t="s">
        <v>219</v>
      </c>
      <c r="C17" s="137">
        <f>SUM(C23+C26+C28+C18)</f>
        <v>23089.5</v>
      </c>
      <c r="D17" s="138">
        <f>SUM(D23+D26+D28+D18)</f>
        <v>17037.57</v>
      </c>
      <c r="E17" s="12">
        <f t="shared" si="2"/>
        <v>73.789254856103426</v>
      </c>
      <c r="F17" s="199">
        <f t="shared" si="0"/>
        <v>-6051.93</v>
      </c>
    </row>
    <row r="18" spans="1:10" ht="25.5">
      <c r="A18" s="11" t="s">
        <v>243</v>
      </c>
      <c r="B18" s="15" t="s">
        <v>244</v>
      </c>
      <c r="C18" s="137">
        <f>SUM(C19:C22)</f>
        <v>3690</v>
      </c>
      <c r="D18" s="138">
        <f>SUM(D19:D22)</f>
        <v>3418.31</v>
      </c>
      <c r="E18" s="12">
        <f t="shared" si="2"/>
        <v>92.637127371273706</v>
      </c>
      <c r="F18" s="199">
        <f t="shared" si="0"/>
        <v>-271.69000000000005</v>
      </c>
    </row>
    <row r="19" spans="1:10" ht="25.5">
      <c r="A19" s="13" t="s">
        <v>245</v>
      </c>
      <c r="B19" s="14" t="s">
        <v>246</v>
      </c>
      <c r="C19" s="140">
        <v>1618</v>
      </c>
      <c r="D19" s="141">
        <v>1590.45</v>
      </c>
      <c r="E19" s="142">
        <f t="shared" si="2"/>
        <v>98.297280593325098</v>
      </c>
      <c r="F19" s="200">
        <f t="shared" si="0"/>
        <v>-27.549999999999955</v>
      </c>
    </row>
    <row r="20" spans="1:10" ht="38.25">
      <c r="A20" s="13" t="s">
        <v>259</v>
      </c>
      <c r="B20" s="14" t="s">
        <v>260</v>
      </c>
      <c r="C20" s="140">
        <v>0</v>
      </c>
      <c r="D20" s="141">
        <v>0.14000000000000001</v>
      </c>
      <c r="E20" s="142"/>
      <c r="F20" s="200">
        <f t="shared" si="0"/>
        <v>0.14000000000000001</v>
      </c>
    </row>
    <row r="21" spans="1:10" ht="38.25">
      <c r="A21" s="13" t="s">
        <v>247</v>
      </c>
      <c r="B21" s="14" t="s">
        <v>248</v>
      </c>
      <c r="C21" s="140">
        <v>1006</v>
      </c>
      <c r="D21" s="141">
        <v>952.93</v>
      </c>
      <c r="E21" s="12">
        <f t="shared" si="2"/>
        <v>94.72465208747515</v>
      </c>
      <c r="F21" s="199">
        <f t="shared" si="0"/>
        <v>-53.07000000000005</v>
      </c>
    </row>
    <row r="22" spans="1:10" ht="25.5">
      <c r="A22" s="13" t="s">
        <v>249</v>
      </c>
      <c r="B22" s="14" t="s">
        <v>250</v>
      </c>
      <c r="C22" s="140">
        <v>1066</v>
      </c>
      <c r="D22" s="141">
        <v>874.79</v>
      </c>
      <c r="E22" s="142">
        <f t="shared" si="2"/>
        <v>82.062851782363978</v>
      </c>
      <c r="F22" s="200">
        <f t="shared" si="0"/>
        <v>-191.21000000000004</v>
      </c>
    </row>
    <row r="23" spans="1:10" ht="25.5">
      <c r="A23" s="11" t="s">
        <v>29</v>
      </c>
      <c r="B23" s="15" t="s">
        <v>31</v>
      </c>
      <c r="C23" s="144">
        <f>SUM(C24:C25)</f>
        <v>16931</v>
      </c>
      <c r="D23" s="145">
        <f t="shared" ref="D23" si="4">SUM(D24:D25)</f>
        <v>12198.519999999999</v>
      </c>
      <c r="E23" s="12">
        <f t="shared" si="2"/>
        <v>72.048431870533321</v>
      </c>
      <c r="F23" s="199">
        <f t="shared" si="0"/>
        <v>-4732.4800000000014</v>
      </c>
    </row>
    <row r="24" spans="1:10" ht="25.5">
      <c r="A24" s="13" t="s">
        <v>30</v>
      </c>
      <c r="B24" s="14" t="s">
        <v>31</v>
      </c>
      <c r="C24" s="140">
        <v>16931</v>
      </c>
      <c r="D24" s="141">
        <v>12185.96</v>
      </c>
      <c r="E24" s="142">
        <f t="shared" si="2"/>
        <v>71.974248420057876</v>
      </c>
      <c r="F24" s="200">
        <f t="shared" si="0"/>
        <v>-4745.0400000000009</v>
      </c>
    </row>
    <row r="25" spans="1:10" ht="38.25">
      <c r="A25" s="13" t="s">
        <v>32</v>
      </c>
      <c r="B25" s="14" t="s">
        <v>33</v>
      </c>
      <c r="C25" s="140">
        <v>0</v>
      </c>
      <c r="D25" s="169">
        <v>12.56</v>
      </c>
      <c r="E25" s="12"/>
      <c r="F25" s="200">
        <f t="shared" si="0"/>
        <v>12.56</v>
      </c>
    </row>
    <row r="26" spans="1:10" ht="18" customHeight="1">
      <c r="A26" s="11" t="s">
        <v>34</v>
      </c>
      <c r="B26" s="15" t="s">
        <v>35</v>
      </c>
      <c r="C26" s="144">
        <f>C27</f>
        <v>18.5</v>
      </c>
      <c r="D26" s="144">
        <f>D27</f>
        <v>70.650000000000006</v>
      </c>
      <c r="E26" s="12">
        <f t="shared" si="2"/>
        <v>381.89189189189193</v>
      </c>
      <c r="F26" s="199">
        <f t="shared" si="0"/>
        <v>52.150000000000006</v>
      </c>
    </row>
    <row r="27" spans="1:10">
      <c r="A27" s="13" t="s">
        <v>36</v>
      </c>
      <c r="B27" s="14" t="s">
        <v>35</v>
      </c>
      <c r="C27" s="140">
        <v>18.5</v>
      </c>
      <c r="D27" s="141">
        <v>70.650000000000006</v>
      </c>
      <c r="E27" s="142">
        <f t="shared" si="2"/>
        <v>381.89189189189193</v>
      </c>
      <c r="F27" s="200">
        <f t="shared" si="0"/>
        <v>52.150000000000006</v>
      </c>
    </row>
    <row r="28" spans="1:10" ht="25.5">
      <c r="A28" s="11" t="s">
        <v>37</v>
      </c>
      <c r="B28" s="15" t="s">
        <v>38</v>
      </c>
      <c r="C28" s="137">
        <f>SUM(C29)</f>
        <v>2450</v>
      </c>
      <c r="D28" s="138">
        <f>SUM(D29)</f>
        <v>1350.09</v>
      </c>
      <c r="E28" s="12">
        <f t="shared" si="2"/>
        <v>55.105714285714285</v>
      </c>
      <c r="F28" s="199">
        <f t="shared" si="0"/>
        <v>-1099.9100000000001</v>
      </c>
    </row>
    <row r="29" spans="1:10" ht="25.5">
      <c r="A29" s="13" t="s">
        <v>39</v>
      </c>
      <c r="B29" s="14" t="s">
        <v>40</v>
      </c>
      <c r="C29" s="140">
        <v>2450</v>
      </c>
      <c r="D29" s="141">
        <v>1350.09</v>
      </c>
      <c r="E29" s="142">
        <f t="shared" si="2"/>
        <v>55.105714285714285</v>
      </c>
      <c r="F29" s="200">
        <f t="shared" si="0"/>
        <v>-1099.9100000000001</v>
      </c>
    </row>
    <row r="30" spans="1:10" ht="19.5" customHeight="1">
      <c r="A30" s="7" t="s">
        <v>41</v>
      </c>
      <c r="B30" s="147" t="s">
        <v>42</v>
      </c>
      <c r="C30" s="137">
        <f>SUM(C31+C33)</f>
        <v>50801.4</v>
      </c>
      <c r="D30" s="138">
        <f t="shared" ref="D30" si="5">SUM(D31+D33)</f>
        <v>23455.41</v>
      </c>
      <c r="E30" s="12">
        <f t="shared" si="2"/>
        <v>46.170794505663231</v>
      </c>
      <c r="F30" s="199">
        <f t="shared" si="0"/>
        <v>-27345.99</v>
      </c>
    </row>
    <row r="31" spans="1:10" ht="18.75" customHeight="1">
      <c r="A31" s="11" t="s">
        <v>43</v>
      </c>
      <c r="B31" s="15" t="s">
        <v>44</v>
      </c>
      <c r="C31" s="137">
        <f>SUM(C32)</f>
        <v>12988</v>
      </c>
      <c r="D31" s="138">
        <f t="shared" ref="D31" si="6">SUM(D32)</f>
        <v>1006.39</v>
      </c>
      <c r="E31" s="12">
        <f t="shared" si="2"/>
        <v>7.7486141053279951</v>
      </c>
      <c r="F31" s="199">
        <f t="shared" si="0"/>
        <v>-11981.61</v>
      </c>
      <c r="J31" s="9" t="s">
        <v>181</v>
      </c>
    </row>
    <row r="32" spans="1:10" ht="38.25">
      <c r="A32" s="13" t="s">
        <v>45</v>
      </c>
      <c r="B32" s="14" t="s">
        <v>46</v>
      </c>
      <c r="C32" s="140">
        <v>12988</v>
      </c>
      <c r="D32" s="141">
        <v>1006.39</v>
      </c>
      <c r="E32" s="142">
        <f t="shared" si="2"/>
        <v>7.7486141053279951</v>
      </c>
      <c r="F32" s="200">
        <f t="shared" si="0"/>
        <v>-11981.61</v>
      </c>
    </row>
    <row r="33" spans="1:6" ht="17.25" customHeight="1">
      <c r="A33" s="7" t="s">
        <v>47</v>
      </c>
      <c r="B33" s="147" t="s">
        <v>48</v>
      </c>
      <c r="C33" s="144">
        <f>SUM(C34:C35)</f>
        <v>37813.4</v>
      </c>
      <c r="D33" s="145">
        <f>SUM(D34:D35)</f>
        <v>22449.02</v>
      </c>
      <c r="E33" s="12">
        <f t="shared" si="2"/>
        <v>59.36789603685466</v>
      </c>
      <c r="F33" s="199">
        <f t="shared" si="0"/>
        <v>-15364.380000000001</v>
      </c>
    </row>
    <row r="34" spans="1:6" ht="25.5">
      <c r="A34" s="13" t="s">
        <v>182</v>
      </c>
      <c r="B34" s="14" t="s">
        <v>183</v>
      </c>
      <c r="C34" s="140">
        <v>30729.4</v>
      </c>
      <c r="D34" s="141">
        <v>21514.720000000001</v>
      </c>
      <c r="E34" s="142">
        <f t="shared" si="2"/>
        <v>70.01347244007367</v>
      </c>
      <c r="F34" s="200">
        <f t="shared" si="0"/>
        <v>-9214.68</v>
      </c>
    </row>
    <row r="35" spans="1:6" ht="25.5">
      <c r="A35" s="13" t="s">
        <v>185</v>
      </c>
      <c r="B35" s="14" t="s">
        <v>184</v>
      </c>
      <c r="C35" s="140">
        <v>7084</v>
      </c>
      <c r="D35" s="141">
        <v>934.3</v>
      </c>
      <c r="E35" s="142">
        <f t="shared" si="2"/>
        <v>13.188876341050253</v>
      </c>
      <c r="F35" s="200">
        <f t="shared" si="0"/>
        <v>-6149.7</v>
      </c>
    </row>
    <row r="36" spans="1:6" ht="16.5" customHeight="1">
      <c r="A36" s="11" t="s">
        <v>49</v>
      </c>
      <c r="B36" s="15" t="s">
        <v>50</v>
      </c>
      <c r="C36" s="137">
        <f>SUM(C37:C38)</f>
        <v>5741</v>
      </c>
      <c r="D36" s="138">
        <f>SUM(D37:D38)</f>
        <v>3027.18</v>
      </c>
      <c r="E36" s="12">
        <f t="shared" si="2"/>
        <v>52.729141264588051</v>
      </c>
      <c r="F36" s="199">
        <f t="shared" si="0"/>
        <v>-2713.82</v>
      </c>
    </row>
    <row r="37" spans="1:6" ht="38.25">
      <c r="A37" s="13" t="s">
        <v>51</v>
      </c>
      <c r="B37" s="14" t="s">
        <v>52</v>
      </c>
      <c r="C37" s="140">
        <v>5691</v>
      </c>
      <c r="D37" s="141">
        <v>3027.18</v>
      </c>
      <c r="E37" s="12">
        <f t="shared" si="2"/>
        <v>53.19240906694781</v>
      </c>
      <c r="F37" s="199">
        <f t="shared" si="0"/>
        <v>-2663.82</v>
      </c>
    </row>
    <row r="38" spans="1:6" ht="25.5" hidden="1">
      <c r="A38" s="13" t="s">
        <v>198</v>
      </c>
      <c r="B38" s="14" t="s">
        <v>199</v>
      </c>
      <c r="C38" s="140">
        <v>50</v>
      </c>
      <c r="D38" s="146">
        <v>0</v>
      </c>
      <c r="E38" s="12">
        <f t="shared" si="2"/>
        <v>0</v>
      </c>
      <c r="F38" s="199">
        <f t="shared" si="0"/>
        <v>-50</v>
      </c>
    </row>
    <row r="39" spans="1:6" ht="38.25" hidden="1">
      <c r="A39" s="15" t="s">
        <v>53</v>
      </c>
      <c r="B39" s="15" t="s">
        <v>223</v>
      </c>
      <c r="C39" s="137">
        <f>SUM(C40)</f>
        <v>0</v>
      </c>
      <c r="D39" s="138">
        <f>SUM(D40)</f>
        <v>0</v>
      </c>
      <c r="E39" s="142"/>
      <c r="F39" s="200">
        <f t="shared" si="0"/>
        <v>0</v>
      </c>
    </row>
    <row r="40" spans="1:6" ht="25.5" hidden="1">
      <c r="A40" s="14" t="s">
        <v>54</v>
      </c>
      <c r="B40" s="14" t="s">
        <v>55</v>
      </c>
      <c r="C40" s="140">
        <v>0</v>
      </c>
      <c r="D40" s="146">
        <v>0</v>
      </c>
      <c r="E40" s="142"/>
      <c r="F40" s="200">
        <f t="shared" si="0"/>
        <v>0</v>
      </c>
    </row>
    <row r="41" spans="1:6" ht="38.25">
      <c r="A41" s="11" t="s">
        <v>56</v>
      </c>
      <c r="B41" s="3" t="s">
        <v>57</v>
      </c>
      <c r="C41" s="137">
        <f>SUM(C42+C50)</f>
        <v>27595</v>
      </c>
      <c r="D41" s="138">
        <f>SUM(D42+D50)</f>
        <v>20922.73</v>
      </c>
      <c r="E41" s="12">
        <f t="shared" si="2"/>
        <v>75.82072839282479</v>
      </c>
      <c r="F41" s="199">
        <f t="shared" si="0"/>
        <v>-6672.27</v>
      </c>
    </row>
    <row r="42" spans="1:6" ht="77.25">
      <c r="A42" s="11" t="s">
        <v>58</v>
      </c>
      <c r="B42" s="148" t="s">
        <v>59</v>
      </c>
      <c r="C42" s="137">
        <f>SUM(C43+C46)</f>
        <v>27566</v>
      </c>
      <c r="D42" s="138">
        <f>SUM(D43+D46)</f>
        <v>20899.78</v>
      </c>
      <c r="E42" s="12">
        <f t="shared" si="2"/>
        <v>75.817238627294486</v>
      </c>
      <c r="F42" s="199">
        <f t="shared" si="0"/>
        <v>-6666.2200000000012</v>
      </c>
    </row>
    <row r="43" spans="1:6" ht="63.75">
      <c r="A43" s="11" t="s">
        <v>60</v>
      </c>
      <c r="B43" s="15" t="s">
        <v>61</v>
      </c>
      <c r="C43" s="149">
        <f>SUM(C44:C45)</f>
        <v>18648</v>
      </c>
      <c r="D43" s="150">
        <f>SUM(D44:D45)</f>
        <v>15763.259999999998</v>
      </c>
      <c r="E43" s="12">
        <f t="shared" si="2"/>
        <v>84.530566280566262</v>
      </c>
      <c r="F43" s="199">
        <f t="shared" si="0"/>
        <v>-2884.7400000000016</v>
      </c>
    </row>
    <row r="44" spans="1:6" ht="89.25">
      <c r="A44" s="13" t="s">
        <v>175</v>
      </c>
      <c r="B44" s="151" t="s">
        <v>179</v>
      </c>
      <c r="C44" s="140">
        <v>17648</v>
      </c>
      <c r="D44" s="141">
        <v>13498.05</v>
      </c>
      <c r="E44" s="142">
        <f t="shared" si="2"/>
        <v>76.484870806890299</v>
      </c>
      <c r="F44" s="200">
        <f t="shared" si="0"/>
        <v>-4149.9500000000007</v>
      </c>
    </row>
    <row r="45" spans="1:6" ht="89.25">
      <c r="A45" s="13" t="s">
        <v>176</v>
      </c>
      <c r="B45" s="151" t="s">
        <v>180</v>
      </c>
      <c r="C45" s="140">
        <v>1000</v>
      </c>
      <c r="D45" s="146">
        <v>2265.21</v>
      </c>
      <c r="E45" s="142">
        <f t="shared" si="2"/>
        <v>226.52099999999999</v>
      </c>
      <c r="F45" s="200">
        <f t="shared" si="0"/>
        <v>1265.21</v>
      </c>
    </row>
    <row r="46" spans="1:6" ht="26.25">
      <c r="A46" s="11" t="s">
        <v>62</v>
      </c>
      <c r="B46" s="152" t="s">
        <v>63</v>
      </c>
      <c r="C46" s="137">
        <f>SUM(C47:C49)</f>
        <v>8918</v>
      </c>
      <c r="D46" s="138">
        <f t="shared" ref="D46" si="7">SUM(D47:D49)</f>
        <v>5136.5200000000004</v>
      </c>
      <c r="E46" s="12">
        <f t="shared" si="2"/>
        <v>57.597219107423193</v>
      </c>
      <c r="F46" s="199">
        <f t="shared" si="0"/>
        <v>-3781.4799999999996</v>
      </c>
    </row>
    <row r="47" spans="1:6" ht="68.25" customHeight="1">
      <c r="A47" s="13" t="s">
        <v>64</v>
      </c>
      <c r="B47" s="151" t="s">
        <v>186</v>
      </c>
      <c r="C47" s="140">
        <v>5300</v>
      </c>
      <c r="D47" s="141">
        <v>2825.26</v>
      </c>
      <c r="E47" s="12">
        <f t="shared" si="2"/>
        <v>53.306792452830187</v>
      </c>
      <c r="F47" s="199">
        <f t="shared" si="0"/>
        <v>-2474.7399999999998</v>
      </c>
    </row>
    <row r="48" spans="1:6" ht="63.75">
      <c r="A48" s="13" t="s">
        <v>65</v>
      </c>
      <c r="B48" s="151" t="s">
        <v>187</v>
      </c>
      <c r="C48" s="140">
        <v>2995</v>
      </c>
      <c r="D48" s="146">
        <v>2017.21</v>
      </c>
      <c r="E48" s="142">
        <f t="shared" si="2"/>
        <v>67.352587646076799</v>
      </c>
      <c r="F48" s="200">
        <f t="shared" si="0"/>
        <v>-977.79</v>
      </c>
    </row>
    <row r="49" spans="1:9" ht="51">
      <c r="A49" s="13" t="s">
        <v>66</v>
      </c>
      <c r="B49" s="151" t="s">
        <v>188</v>
      </c>
      <c r="C49" s="140">
        <v>623</v>
      </c>
      <c r="D49" s="146">
        <v>294.05</v>
      </c>
      <c r="E49" s="142">
        <f t="shared" si="2"/>
        <v>47.199036918138042</v>
      </c>
      <c r="F49" s="200">
        <f t="shared" si="0"/>
        <v>-328.95</v>
      </c>
    </row>
    <row r="50" spans="1:9" ht="63.75">
      <c r="A50" s="13" t="s">
        <v>238</v>
      </c>
      <c r="B50" s="151" t="s">
        <v>239</v>
      </c>
      <c r="C50" s="153">
        <v>29</v>
      </c>
      <c r="D50" s="146">
        <v>22.95</v>
      </c>
      <c r="E50" s="142">
        <f t="shared" si="2"/>
        <v>79.137931034482762</v>
      </c>
      <c r="F50" s="200">
        <f t="shared" si="0"/>
        <v>-6.0500000000000007</v>
      </c>
    </row>
    <row r="51" spans="1:9" ht="25.5">
      <c r="A51" s="11" t="s">
        <v>67</v>
      </c>
      <c r="B51" s="3" t="s">
        <v>68</v>
      </c>
      <c r="C51" s="137">
        <f>SUM(C52)</f>
        <v>988</v>
      </c>
      <c r="D51" s="138">
        <f t="shared" ref="D51" si="8">SUM(D52)</f>
        <v>750.34999999999991</v>
      </c>
      <c r="E51" s="12">
        <f t="shared" si="2"/>
        <v>75.946356275303629</v>
      </c>
      <c r="F51" s="199">
        <f t="shared" si="0"/>
        <v>-237.65000000000009</v>
      </c>
    </row>
    <row r="52" spans="1:9" ht="25.5">
      <c r="A52" s="11" t="s">
        <v>69</v>
      </c>
      <c r="B52" s="15" t="s">
        <v>70</v>
      </c>
      <c r="C52" s="137">
        <f>SUM(C53:C56)</f>
        <v>988</v>
      </c>
      <c r="D52" s="138">
        <f>SUM(D53:D56)</f>
        <v>750.34999999999991</v>
      </c>
      <c r="E52" s="12">
        <f t="shared" si="2"/>
        <v>75.946356275303629</v>
      </c>
      <c r="F52" s="199">
        <f t="shared" si="0"/>
        <v>-237.65000000000009</v>
      </c>
    </row>
    <row r="53" spans="1:9" ht="25.5">
      <c r="A53" s="13" t="s">
        <v>71</v>
      </c>
      <c r="B53" s="14" t="s">
        <v>72</v>
      </c>
      <c r="C53" s="154">
        <v>416</v>
      </c>
      <c r="D53" s="146">
        <v>441.32</v>
      </c>
      <c r="E53" s="12">
        <f t="shared" si="2"/>
        <v>106.08653846153847</v>
      </c>
      <c r="F53" s="199">
        <f t="shared" si="0"/>
        <v>25.319999999999993</v>
      </c>
    </row>
    <row r="54" spans="1:9" ht="25.5">
      <c r="A54" s="13" t="s">
        <v>73</v>
      </c>
      <c r="B54" s="14" t="s">
        <v>74</v>
      </c>
      <c r="C54" s="154">
        <v>0</v>
      </c>
      <c r="D54" s="146">
        <v>-0.92</v>
      </c>
      <c r="E54" s="142"/>
      <c r="F54" s="200">
        <f t="shared" si="0"/>
        <v>-0.92</v>
      </c>
    </row>
    <row r="55" spans="1:9">
      <c r="A55" s="13" t="s">
        <v>75</v>
      </c>
      <c r="B55" s="14" t="s">
        <v>76</v>
      </c>
      <c r="C55" s="154">
        <v>68</v>
      </c>
      <c r="D55" s="146">
        <v>52.58</v>
      </c>
      <c r="E55" s="142">
        <f t="shared" si="2"/>
        <v>77.32352941176471</v>
      </c>
      <c r="F55" s="200">
        <f t="shared" si="0"/>
        <v>-15.420000000000002</v>
      </c>
    </row>
    <row r="56" spans="1:9">
      <c r="A56" s="13" t="s">
        <v>77</v>
      </c>
      <c r="B56" s="14" t="s">
        <v>78</v>
      </c>
      <c r="C56" s="154">
        <v>504</v>
      </c>
      <c r="D56" s="146">
        <v>257.37</v>
      </c>
      <c r="E56" s="142">
        <f t="shared" si="2"/>
        <v>51.06547619047619</v>
      </c>
      <c r="F56" s="200">
        <f t="shared" si="0"/>
        <v>-246.63</v>
      </c>
    </row>
    <row r="57" spans="1:9" ht="25.5">
      <c r="A57" s="11" t="s">
        <v>79</v>
      </c>
      <c r="B57" s="15" t="s">
        <v>80</v>
      </c>
      <c r="C57" s="137">
        <f>SUM(C58+C62)</f>
        <v>328.5</v>
      </c>
      <c r="D57" s="138">
        <f>SUM(D58+D62)</f>
        <v>521.01</v>
      </c>
      <c r="E57" s="12">
        <f t="shared" si="2"/>
        <v>158.60273972602741</v>
      </c>
      <c r="F57" s="199">
        <f t="shared" si="0"/>
        <v>192.51</v>
      </c>
      <c r="I57" s="9" t="s">
        <v>398</v>
      </c>
    </row>
    <row r="58" spans="1:9" ht="25.5">
      <c r="A58" s="11" t="s">
        <v>81</v>
      </c>
      <c r="B58" s="15" t="s">
        <v>82</v>
      </c>
      <c r="C58" s="137">
        <f>SUM(C59:C59)</f>
        <v>276</v>
      </c>
      <c r="D58" s="138">
        <f>SUM(D59:D59)</f>
        <v>349.47</v>
      </c>
      <c r="E58" s="12">
        <f t="shared" si="2"/>
        <v>126.6195652173913</v>
      </c>
      <c r="F58" s="199">
        <f t="shared" si="0"/>
        <v>73.470000000000027</v>
      </c>
    </row>
    <row r="59" spans="1:9" ht="25.5">
      <c r="A59" s="11" t="s">
        <v>83</v>
      </c>
      <c r="B59" s="15" t="s">
        <v>84</v>
      </c>
      <c r="C59" s="137">
        <f>SUM(C60:C60)</f>
        <v>276</v>
      </c>
      <c r="D59" s="138">
        <f>SUM(D60:D60)</f>
        <v>349.47</v>
      </c>
      <c r="E59" s="12">
        <f t="shared" si="2"/>
        <v>126.6195652173913</v>
      </c>
      <c r="F59" s="199">
        <f t="shared" si="0"/>
        <v>73.470000000000027</v>
      </c>
    </row>
    <row r="60" spans="1:9" ht="38.25">
      <c r="A60" s="13" t="s">
        <v>85</v>
      </c>
      <c r="B60" s="151" t="s">
        <v>189</v>
      </c>
      <c r="C60" s="140">
        <v>276</v>
      </c>
      <c r="D60" s="146">
        <v>349.47</v>
      </c>
      <c r="E60" s="142">
        <f t="shared" si="2"/>
        <v>126.6195652173913</v>
      </c>
      <c r="F60" s="200">
        <f t="shared" si="0"/>
        <v>73.470000000000027</v>
      </c>
    </row>
    <row r="61" spans="1:9" ht="38.25" hidden="1" customHeight="1">
      <c r="A61" s="13" t="s">
        <v>400</v>
      </c>
      <c r="B61" s="151" t="s">
        <v>189</v>
      </c>
      <c r="C61" s="142">
        <v>0</v>
      </c>
      <c r="D61" s="169">
        <v>0</v>
      </c>
      <c r="E61" s="12"/>
      <c r="F61" s="199">
        <f t="shared" si="0"/>
        <v>0</v>
      </c>
    </row>
    <row r="62" spans="1:9">
      <c r="A62" s="11" t="s">
        <v>86</v>
      </c>
      <c r="B62" s="15" t="s">
        <v>87</v>
      </c>
      <c r="C62" s="137">
        <f>SUM(C63+C64)</f>
        <v>52.5</v>
      </c>
      <c r="D62" s="138">
        <f t="shared" ref="D62" si="9">SUM(D63+D64)</f>
        <v>171.54</v>
      </c>
      <c r="E62" s="12">
        <f t="shared" si="2"/>
        <v>326.74285714285713</v>
      </c>
      <c r="F62" s="199">
        <f t="shared" si="0"/>
        <v>119.03999999999999</v>
      </c>
    </row>
    <row r="63" spans="1:9" ht="38.25">
      <c r="A63" s="13" t="s">
        <v>88</v>
      </c>
      <c r="B63" s="14" t="s">
        <v>224</v>
      </c>
      <c r="C63" s="140">
        <v>21</v>
      </c>
      <c r="D63" s="146">
        <v>14.88</v>
      </c>
      <c r="E63" s="142">
        <f t="shared" ref="E63:E145" si="10">SUM(D63*100/C63)</f>
        <v>70.857142857142861</v>
      </c>
      <c r="F63" s="200">
        <f t="shared" si="0"/>
        <v>-6.1199999999999992</v>
      </c>
    </row>
    <row r="64" spans="1:9" ht="38.25">
      <c r="A64" s="11" t="s">
        <v>89</v>
      </c>
      <c r="B64" s="15" t="s">
        <v>90</v>
      </c>
      <c r="C64" s="137">
        <f>C65+C66</f>
        <v>31.5</v>
      </c>
      <c r="D64" s="138">
        <f>D65+D66</f>
        <v>156.66</v>
      </c>
      <c r="E64" s="12">
        <f t="shared" si="10"/>
        <v>497.33333333333331</v>
      </c>
      <c r="F64" s="199">
        <f t="shared" si="0"/>
        <v>125.16</v>
      </c>
    </row>
    <row r="65" spans="1:6" ht="25.5">
      <c r="A65" s="13" t="s">
        <v>91</v>
      </c>
      <c r="B65" s="155" t="s">
        <v>190</v>
      </c>
      <c r="C65" s="140">
        <v>31.5</v>
      </c>
      <c r="D65" s="154">
        <v>113.15</v>
      </c>
      <c r="E65" s="142">
        <f t="shared" si="10"/>
        <v>359.20634920634922</v>
      </c>
      <c r="F65" s="200">
        <f t="shared" si="0"/>
        <v>81.650000000000006</v>
      </c>
    </row>
    <row r="66" spans="1:6" ht="25.5">
      <c r="A66" s="13" t="s">
        <v>92</v>
      </c>
      <c r="B66" s="155" t="s">
        <v>190</v>
      </c>
      <c r="C66" s="140">
        <v>0</v>
      </c>
      <c r="D66" s="146">
        <v>43.51</v>
      </c>
      <c r="E66" s="142"/>
      <c r="F66" s="200">
        <f t="shared" si="0"/>
        <v>43.51</v>
      </c>
    </row>
    <row r="67" spans="1:6" ht="25.5">
      <c r="A67" s="11" t="s">
        <v>93</v>
      </c>
      <c r="B67" s="15" t="s">
        <v>94</v>
      </c>
      <c r="C67" s="137">
        <f>SUM(C75+C72+C68+C70)</f>
        <v>3800</v>
      </c>
      <c r="D67" s="138">
        <f>SUM(D75+D72+D68+D70)</f>
        <v>6484.94</v>
      </c>
      <c r="E67" s="12">
        <f t="shared" si="10"/>
        <v>170.65631578947369</v>
      </c>
      <c r="F67" s="199">
        <f t="shared" si="0"/>
        <v>2684.9399999999996</v>
      </c>
    </row>
    <row r="68" spans="1:6">
      <c r="A68" s="13" t="s">
        <v>95</v>
      </c>
      <c r="B68" s="15" t="s">
        <v>96</v>
      </c>
      <c r="C68" s="137">
        <f>SUM(C69)</f>
        <v>12</v>
      </c>
      <c r="D68" s="138">
        <f t="shared" ref="D68" si="11">SUM(D69)</f>
        <v>45.03</v>
      </c>
      <c r="E68" s="12">
        <f t="shared" si="10"/>
        <v>375.25</v>
      </c>
      <c r="F68" s="199">
        <f t="shared" si="0"/>
        <v>33.03</v>
      </c>
    </row>
    <row r="69" spans="1:6" ht="25.5">
      <c r="A69" s="13" t="s">
        <v>97</v>
      </c>
      <c r="B69" s="14" t="s">
        <v>98</v>
      </c>
      <c r="C69" s="140">
        <v>12</v>
      </c>
      <c r="D69" s="146">
        <v>45.03</v>
      </c>
      <c r="E69" s="142">
        <f t="shared" si="10"/>
        <v>375.25</v>
      </c>
      <c r="F69" s="200">
        <f t="shared" ref="F69:F132" si="12">SUM(D69-C69)</f>
        <v>33.03</v>
      </c>
    </row>
    <row r="70" spans="1:6" ht="69" customHeight="1">
      <c r="A70" s="13" t="s">
        <v>237</v>
      </c>
      <c r="B70" s="20" t="s">
        <v>251</v>
      </c>
      <c r="C70" s="140">
        <v>20</v>
      </c>
      <c r="D70" s="146">
        <v>0</v>
      </c>
      <c r="E70" s="142">
        <f t="shared" si="10"/>
        <v>0</v>
      </c>
      <c r="F70" s="200">
        <f t="shared" si="12"/>
        <v>-20</v>
      </c>
    </row>
    <row r="71" spans="1:6" ht="89.25" hidden="1" customHeight="1">
      <c r="A71" s="13" t="s">
        <v>401</v>
      </c>
      <c r="B71" s="14" t="s">
        <v>402</v>
      </c>
      <c r="C71" s="142">
        <v>0</v>
      </c>
      <c r="D71" s="169">
        <v>0</v>
      </c>
      <c r="E71" s="142"/>
      <c r="F71" s="200">
        <f t="shared" si="12"/>
        <v>0</v>
      </c>
    </row>
    <row r="72" spans="1:6" ht="76.5">
      <c r="A72" s="11" t="s">
        <v>177</v>
      </c>
      <c r="B72" s="201" t="s">
        <v>191</v>
      </c>
      <c r="C72" s="137">
        <f>SUM(C73:C74)</f>
        <v>2258</v>
      </c>
      <c r="D72" s="138">
        <f t="shared" ref="D72" si="13">SUM(D73:D74)</f>
        <v>2001.23</v>
      </c>
      <c r="E72" s="12">
        <f t="shared" si="10"/>
        <v>88.628432240921171</v>
      </c>
      <c r="F72" s="199">
        <f t="shared" si="12"/>
        <v>-256.77</v>
      </c>
    </row>
    <row r="73" spans="1:6" ht="79.5" customHeight="1">
      <c r="A73" s="13" t="s">
        <v>99</v>
      </c>
      <c r="B73" s="156" t="s">
        <v>192</v>
      </c>
      <c r="C73" s="140">
        <v>2128</v>
      </c>
      <c r="D73" s="146">
        <v>1990.73</v>
      </c>
      <c r="E73" s="142">
        <f t="shared" si="10"/>
        <v>93.549342105263165</v>
      </c>
      <c r="F73" s="200">
        <f t="shared" si="12"/>
        <v>-137.26999999999998</v>
      </c>
    </row>
    <row r="74" spans="1:6" ht="78.75" customHeight="1">
      <c r="A74" s="13" t="s">
        <v>100</v>
      </c>
      <c r="B74" s="156" t="s">
        <v>193</v>
      </c>
      <c r="C74" s="140">
        <v>130</v>
      </c>
      <c r="D74" s="146">
        <v>10.5</v>
      </c>
      <c r="E74" s="142">
        <f t="shared" si="10"/>
        <v>8.0769230769230766</v>
      </c>
      <c r="F74" s="200">
        <f t="shared" si="12"/>
        <v>-119.5</v>
      </c>
    </row>
    <row r="75" spans="1:6" ht="25.5">
      <c r="A75" s="11" t="s">
        <v>101</v>
      </c>
      <c r="B75" s="15" t="s">
        <v>102</v>
      </c>
      <c r="C75" s="137">
        <f>SUM(C76)</f>
        <v>1510</v>
      </c>
      <c r="D75" s="138">
        <f>SUM(D76)</f>
        <v>4438.68</v>
      </c>
      <c r="E75" s="12">
        <f t="shared" si="10"/>
        <v>293.95231788079468</v>
      </c>
      <c r="F75" s="199">
        <f t="shared" si="12"/>
        <v>2928.6800000000003</v>
      </c>
    </row>
    <row r="76" spans="1:6" ht="38.25">
      <c r="A76" s="13" t="s">
        <v>103</v>
      </c>
      <c r="B76" s="14" t="s">
        <v>104</v>
      </c>
      <c r="C76" s="140">
        <v>1510</v>
      </c>
      <c r="D76" s="146">
        <v>4438.68</v>
      </c>
      <c r="E76" s="142">
        <f t="shared" si="10"/>
        <v>293.95231788079468</v>
      </c>
      <c r="F76" s="200">
        <f t="shared" si="12"/>
        <v>2928.6800000000003</v>
      </c>
    </row>
    <row r="77" spans="1:6" ht="17.25" customHeight="1">
      <c r="A77" s="11" t="s">
        <v>105</v>
      </c>
      <c r="B77" s="15" t="s">
        <v>106</v>
      </c>
      <c r="C77" s="137">
        <f>SUM(C78+C79+C80+C81+C84+C86+C91+C92+C93+C96+C101+C102+C94)</f>
        <v>4265</v>
      </c>
      <c r="D77" s="138">
        <f>SUM(D78+D79+D80+D81+D84+D86+D91+D92+D93+D96+D101+D102+D94)</f>
        <v>2086.6339999999996</v>
      </c>
      <c r="E77" s="12">
        <f t="shared" si="10"/>
        <v>48.924595545134807</v>
      </c>
      <c r="F77" s="199">
        <f t="shared" si="12"/>
        <v>-2178.3660000000004</v>
      </c>
    </row>
    <row r="78" spans="1:6" ht="92.25" customHeight="1">
      <c r="A78" s="13" t="s">
        <v>107</v>
      </c>
      <c r="B78" s="14" t="s">
        <v>225</v>
      </c>
      <c r="C78" s="140">
        <v>185</v>
      </c>
      <c r="D78" s="146">
        <v>36.049999999999997</v>
      </c>
      <c r="E78" s="142">
        <f t="shared" si="10"/>
        <v>19.486486486486484</v>
      </c>
      <c r="F78" s="200">
        <f t="shared" si="12"/>
        <v>-148.94999999999999</v>
      </c>
    </row>
    <row r="79" spans="1:6" ht="51">
      <c r="A79" s="13" t="s">
        <v>108</v>
      </c>
      <c r="B79" s="14" t="s">
        <v>109</v>
      </c>
      <c r="C79" s="140">
        <v>40</v>
      </c>
      <c r="D79" s="146">
        <v>8.85</v>
      </c>
      <c r="E79" s="142">
        <f t="shared" si="10"/>
        <v>22.125</v>
      </c>
      <c r="F79" s="200">
        <f t="shared" si="12"/>
        <v>-31.15</v>
      </c>
    </row>
    <row r="80" spans="1:6" ht="51">
      <c r="A80" s="13" t="s">
        <v>110</v>
      </c>
      <c r="B80" s="14" t="s">
        <v>111</v>
      </c>
      <c r="C80" s="140">
        <v>100</v>
      </c>
      <c r="D80" s="146">
        <v>64.599999999999994</v>
      </c>
      <c r="E80" s="142">
        <f t="shared" si="10"/>
        <v>64.599999999999994</v>
      </c>
      <c r="F80" s="200">
        <f t="shared" si="12"/>
        <v>-35.400000000000006</v>
      </c>
    </row>
    <row r="81" spans="1:6" ht="51">
      <c r="A81" s="11" t="s">
        <v>226</v>
      </c>
      <c r="B81" s="15" t="s">
        <v>112</v>
      </c>
      <c r="C81" s="137">
        <f>SUM(C82+C83)</f>
        <v>10</v>
      </c>
      <c r="D81" s="138">
        <f>SUM(D82+D83)</f>
        <v>15</v>
      </c>
      <c r="E81" s="12">
        <f t="shared" si="10"/>
        <v>150</v>
      </c>
      <c r="F81" s="199">
        <f t="shared" si="12"/>
        <v>5</v>
      </c>
    </row>
    <row r="82" spans="1:6" s="166" customFormat="1" ht="51">
      <c r="A82" s="13" t="s">
        <v>113</v>
      </c>
      <c r="B82" s="18" t="s">
        <v>194</v>
      </c>
      <c r="C82" s="140">
        <v>10</v>
      </c>
      <c r="D82" s="146">
        <v>10</v>
      </c>
      <c r="E82" s="142">
        <f t="shared" si="10"/>
        <v>100</v>
      </c>
      <c r="F82" s="200">
        <f t="shared" si="12"/>
        <v>0</v>
      </c>
    </row>
    <row r="83" spans="1:6" ht="51" hidden="1">
      <c r="A83" s="13" t="s">
        <v>436</v>
      </c>
      <c r="B83" s="18" t="s">
        <v>194</v>
      </c>
      <c r="C83" s="140">
        <v>0</v>
      </c>
      <c r="D83" s="146">
        <v>5</v>
      </c>
      <c r="E83" s="142"/>
      <c r="F83" s="200">
        <f t="shared" si="12"/>
        <v>5</v>
      </c>
    </row>
    <row r="84" spans="1:6" s="166" customFormat="1" ht="51" hidden="1">
      <c r="A84" s="11" t="s">
        <v>114</v>
      </c>
      <c r="B84" s="15" t="s">
        <v>115</v>
      </c>
      <c r="C84" s="137">
        <f>SUM(C85)</f>
        <v>0</v>
      </c>
      <c r="D84" s="138">
        <f>SUM(D85)</f>
        <v>0</v>
      </c>
      <c r="E84" s="142"/>
      <c r="F84" s="200">
        <f t="shared" si="12"/>
        <v>0</v>
      </c>
    </row>
    <row r="85" spans="1:6" ht="51" hidden="1">
      <c r="A85" s="13" t="s">
        <v>116</v>
      </c>
      <c r="B85" s="14" t="s">
        <v>115</v>
      </c>
      <c r="C85" s="154">
        <v>0</v>
      </c>
      <c r="D85" s="146">
        <v>0</v>
      </c>
      <c r="E85" s="142"/>
      <c r="F85" s="200">
        <f t="shared" si="12"/>
        <v>0</v>
      </c>
    </row>
    <row r="86" spans="1:6" ht="90" customHeight="1">
      <c r="A86" s="11" t="s">
        <v>197</v>
      </c>
      <c r="B86" s="5" t="s">
        <v>196</v>
      </c>
      <c r="C86" s="138">
        <f>SUM(C89:C90)</f>
        <v>271</v>
      </c>
      <c r="D86" s="138">
        <f>SUM(D89:D90)</f>
        <v>170</v>
      </c>
      <c r="E86" s="12">
        <f t="shared" si="10"/>
        <v>62.730627306273064</v>
      </c>
      <c r="F86" s="199">
        <f t="shared" si="12"/>
        <v>-101</v>
      </c>
    </row>
    <row r="87" spans="1:6" ht="38.25" hidden="1">
      <c r="A87" s="13" t="s">
        <v>403</v>
      </c>
      <c r="B87" s="20" t="s">
        <v>404</v>
      </c>
      <c r="C87" s="171">
        <v>0</v>
      </c>
      <c r="D87" s="154">
        <v>0</v>
      </c>
      <c r="E87" s="142"/>
      <c r="F87" s="200">
        <f t="shared" si="12"/>
        <v>0</v>
      </c>
    </row>
    <row r="88" spans="1:6" s="166" customFormat="1" ht="25.5" hidden="1">
      <c r="A88" s="13" t="s">
        <v>405</v>
      </c>
      <c r="B88" s="156" t="s">
        <v>195</v>
      </c>
      <c r="C88" s="171"/>
      <c r="D88" s="154"/>
      <c r="E88" s="142"/>
      <c r="F88" s="200">
        <f t="shared" si="12"/>
        <v>0</v>
      </c>
    </row>
    <row r="89" spans="1:6" ht="25.5">
      <c r="A89" s="13" t="s">
        <v>178</v>
      </c>
      <c r="B89" s="156" t="s">
        <v>195</v>
      </c>
      <c r="C89" s="154">
        <v>21</v>
      </c>
      <c r="D89" s="154">
        <v>30</v>
      </c>
      <c r="E89" s="142">
        <f t="shared" si="10"/>
        <v>142.85714285714286</v>
      </c>
      <c r="F89" s="200">
        <f t="shared" si="12"/>
        <v>9</v>
      </c>
    </row>
    <row r="90" spans="1:6" ht="25.5">
      <c r="A90" s="13" t="s">
        <v>117</v>
      </c>
      <c r="B90" s="14" t="s">
        <v>118</v>
      </c>
      <c r="C90" s="140">
        <v>250</v>
      </c>
      <c r="D90" s="146">
        <v>140</v>
      </c>
      <c r="E90" s="142">
        <f t="shared" si="10"/>
        <v>56</v>
      </c>
      <c r="F90" s="200">
        <f t="shared" si="12"/>
        <v>-110</v>
      </c>
    </row>
    <row r="91" spans="1:6" ht="38.25">
      <c r="A91" s="13" t="s">
        <v>119</v>
      </c>
      <c r="B91" s="14" t="s">
        <v>120</v>
      </c>
      <c r="C91" s="140">
        <v>1150</v>
      </c>
      <c r="D91" s="146">
        <v>480.52</v>
      </c>
      <c r="E91" s="142">
        <f t="shared" si="10"/>
        <v>41.784347826086957</v>
      </c>
      <c r="F91" s="200">
        <f t="shared" si="12"/>
        <v>-669.48</v>
      </c>
    </row>
    <row r="92" spans="1:6" ht="25.5">
      <c r="A92" s="13" t="s">
        <v>221</v>
      </c>
      <c r="B92" s="13" t="s">
        <v>222</v>
      </c>
      <c r="C92" s="140">
        <v>48</v>
      </c>
      <c r="D92" s="146">
        <v>37.5</v>
      </c>
      <c r="E92" s="142">
        <f t="shared" si="10"/>
        <v>78.125</v>
      </c>
      <c r="F92" s="200">
        <f t="shared" si="12"/>
        <v>-10.5</v>
      </c>
    </row>
    <row r="93" spans="1:6" ht="51">
      <c r="A93" s="13" t="s">
        <v>235</v>
      </c>
      <c r="B93" s="14" t="s">
        <v>236</v>
      </c>
      <c r="C93" s="140">
        <v>26</v>
      </c>
      <c r="D93" s="146">
        <v>13.68</v>
      </c>
      <c r="E93" s="142">
        <f t="shared" si="10"/>
        <v>52.615384615384613</v>
      </c>
      <c r="F93" s="200">
        <f t="shared" si="12"/>
        <v>-12.32</v>
      </c>
    </row>
    <row r="94" spans="1:6" ht="38.25">
      <c r="A94" s="13" t="s">
        <v>227</v>
      </c>
      <c r="B94" s="14" t="s">
        <v>121</v>
      </c>
      <c r="C94" s="140">
        <v>2</v>
      </c>
      <c r="D94" s="146">
        <v>5.3140000000000001</v>
      </c>
      <c r="E94" s="142">
        <f t="shared" si="10"/>
        <v>265.7</v>
      </c>
      <c r="F94" s="200">
        <f t="shared" si="12"/>
        <v>3.3140000000000001</v>
      </c>
    </row>
    <row r="95" spans="1:6" ht="63.75" hidden="1">
      <c r="A95" s="13" t="s">
        <v>122</v>
      </c>
      <c r="B95" s="14" t="s">
        <v>123</v>
      </c>
      <c r="C95" s="140">
        <v>0</v>
      </c>
      <c r="D95" s="146">
        <v>0</v>
      </c>
      <c r="E95" s="142"/>
      <c r="F95" s="200">
        <f t="shared" si="12"/>
        <v>0</v>
      </c>
    </row>
    <row r="96" spans="1:6" ht="54" customHeight="1">
      <c r="A96" s="11" t="s">
        <v>228</v>
      </c>
      <c r="B96" s="15" t="s">
        <v>124</v>
      </c>
      <c r="C96" s="137">
        <f>SUM(C97:C98)</f>
        <v>136</v>
      </c>
      <c r="D96" s="138">
        <f>SUM(D97:D100)</f>
        <v>53.1</v>
      </c>
      <c r="E96" s="12">
        <f t="shared" si="10"/>
        <v>39.044117647058826</v>
      </c>
      <c r="F96" s="199">
        <f t="shared" si="12"/>
        <v>-82.9</v>
      </c>
    </row>
    <row r="97" spans="1:6" ht="56.25" customHeight="1">
      <c r="A97" s="13" t="s">
        <v>406</v>
      </c>
      <c r="B97" s="14" t="s">
        <v>124</v>
      </c>
      <c r="C97" s="140">
        <v>136</v>
      </c>
      <c r="D97" s="146">
        <v>47.6</v>
      </c>
      <c r="E97" s="142">
        <f t="shared" si="10"/>
        <v>35</v>
      </c>
      <c r="F97" s="200">
        <f t="shared" si="12"/>
        <v>-88.4</v>
      </c>
    </row>
    <row r="98" spans="1:6" ht="52.5" customHeight="1">
      <c r="A98" s="13" t="s">
        <v>407</v>
      </c>
      <c r="B98" s="14" t="s">
        <v>124</v>
      </c>
      <c r="C98" s="140">
        <v>0</v>
      </c>
      <c r="D98" s="146">
        <v>0.5</v>
      </c>
      <c r="E98" s="142"/>
      <c r="F98" s="200">
        <f t="shared" si="12"/>
        <v>0.5</v>
      </c>
    </row>
    <row r="99" spans="1:6" ht="53.25" customHeight="1">
      <c r="A99" s="13" t="s">
        <v>408</v>
      </c>
      <c r="B99" s="14" t="s">
        <v>124</v>
      </c>
      <c r="C99" s="140">
        <v>0</v>
      </c>
      <c r="D99" s="146">
        <v>5</v>
      </c>
      <c r="E99" s="142"/>
      <c r="F99" s="200">
        <f t="shared" si="12"/>
        <v>5</v>
      </c>
    </row>
    <row r="100" spans="1:6" ht="51">
      <c r="A100" s="13" t="s">
        <v>125</v>
      </c>
      <c r="B100" s="14" t="s">
        <v>126</v>
      </c>
      <c r="C100" s="140">
        <v>0</v>
      </c>
      <c r="D100" s="146">
        <v>0</v>
      </c>
      <c r="E100" s="142"/>
      <c r="F100" s="200">
        <f t="shared" si="12"/>
        <v>0</v>
      </c>
    </row>
    <row r="101" spans="1:6" ht="51">
      <c r="A101" s="13" t="s">
        <v>125</v>
      </c>
      <c r="B101" s="14" t="s">
        <v>126</v>
      </c>
      <c r="C101" s="140">
        <v>110</v>
      </c>
      <c r="D101" s="146">
        <v>31.5</v>
      </c>
      <c r="E101" s="142">
        <f t="shared" si="10"/>
        <v>28.636363636363637</v>
      </c>
      <c r="F101" s="200">
        <f t="shared" si="12"/>
        <v>-78.5</v>
      </c>
    </row>
    <row r="102" spans="1:6" ht="38.25">
      <c r="A102" s="11" t="s">
        <v>127</v>
      </c>
      <c r="B102" s="15" t="s">
        <v>128</v>
      </c>
      <c r="C102" s="137">
        <f>SUM(C104:C114)</f>
        <v>2187</v>
      </c>
      <c r="D102" s="138">
        <f>SUM(D104:D114)</f>
        <v>1170.52</v>
      </c>
      <c r="E102" s="12">
        <f t="shared" si="10"/>
        <v>53.521719250114309</v>
      </c>
      <c r="F102" s="200">
        <f t="shared" si="12"/>
        <v>-1016.48</v>
      </c>
    </row>
    <row r="103" spans="1:6">
      <c r="A103" s="13"/>
      <c r="B103" s="14" t="s">
        <v>129</v>
      </c>
      <c r="C103" s="140"/>
      <c r="D103" s="146"/>
      <c r="E103" s="142"/>
      <c r="F103" s="200">
        <f t="shared" si="12"/>
        <v>0</v>
      </c>
    </row>
    <row r="104" spans="1:6">
      <c r="A104" s="13" t="s">
        <v>240</v>
      </c>
      <c r="B104" s="14"/>
      <c r="C104" s="140">
        <v>0</v>
      </c>
      <c r="D104" s="146">
        <v>0.2</v>
      </c>
      <c r="E104" s="142"/>
      <c r="F104" s="200">
        <f t="shared" si="12"/>
        <v>0.2</v>
      </c>
    </row>
    <row r="105" spans="1:6">
      <c r="A105" s="13" t="s">
        <v>233</v>
      </c>
      <c r="B105" s="14"/>
      <c r="C105" s="140">
        <v>36</v>
      </c>
      <c r="D105" s="146"/>
      <c r="E105" s="142"/>
      <c r="F105" s="200">
        <f t="shared" si="12"/>
        <v>-36</v>
      </c>
    </row>
    <row r="106" spans="1:6">
      <c r="A106" s="13" t="s">
        <v>261</v>
      </c>
      <c r="B106" s="14"/>
      <c r="C106" s="140">
        <v>0</v>
      </c>
      <c r="D106" s="146">
        <v>20</v>
      </c>
      <c r="E106" s="12"/>
      <c r="F106" s="200">
        <f t="shared" si="12"/>
        <v>20</v>
      </c>
    </row>
    <row r="107" spans="1:6">
      <c r="A107" s="13" t="s">
        <v>130</v>
      </c>
      <c r="B107" s="14"/>
      <c r="C107" s="140">
        <v>60</v>
      </c>
      <c r="D107" s="146">
        <v>59.85</v>
      </c>
      <c r="E107" s="142">
        <f t="shared" si="10"/>
        <v>99.75</v>
      </c>
      <c r="F107" s="200">
        <f t="shared" si="12"/>
        <v>-0.14999999999999858</v>
      </c>
    </row>
    <row r="108" spans="1:6">
      <c r="A108" s="13" t="s">
        <v>131</v>
      </c>
      <c r="B108" s="14"/>
      <c r="C108" s="140">
        <v>280</v>
      </c>
      <c r="D108" s="146">
        <v>277.39</v>
      </c>
      <c r="E108" s="142">
        <f t="shared" si="10"/>
        <v>99.067857142857136</v>
      </c>
      <c r="F108" s="200">
        <f t="shared" si="12"/>
        <v>-2.6100000000000136</v>
      </c>
    </row>
    <row r="109" spans="1:6">
      <c r="A109" s="13" t="s">
        <v>220</v>
      </c>
      <c r="B109" s="14"/>
      <c r="C109" s="140">
        <v>50</v>
      </c>
      <c r="D109" s="146">
        <v>3.3</v>
      </c>
      <c r="E109" s="142">
        <f t="shared" si="10"/>
        <v>6.6</v>
      </c>
      <c r="F109" s="200">
        <f t="shared" si="12"/>
        <v>-46.7</v>
      </c>
    </row>
    <row r="110" spans="1:6">
      <c r="A110" s="13" t="s">
        <v>132</v>
      </c>
      <c r="B110" s="14"/>
      <c r="C110" s="140">
        <v>253</v>
      </c>
      <c r="D110" s="146">
        <v>161.30000000000001</v>
      </c>
      <c r="E110" s="142">
        <f t="shared" si="10"/>
        <v>63.75494071146246</v>
      </c>
      <c r="F110" s="200">
        <f t="shared" si="12"/>
        <v>-91.699999999999989</v>
      </c>
    </row>
    <row r="111" spans="1:6">
      <c r="A111" s="13" t="s">
        <v>200</v>
      </c>
      <c r="B111" s="14"/>
      <c r="C111" s="140">
        <v>3</v>
      </c>
      <c r="D111" s="146">
        <v>2.5099999999999998</v>
      </c>
      <c r="E111" s="142">
        <f t="shared" si="10"/>
        <v>83.666666666666657</v>
      </c>
      <c r="F111" s="200">
        <f t="shared" si="12"/>
        <v>-0.49000000000000021</v>
      </c>
    </row>
    <row r="112" spans="1:6">
      <c r="A112" s="13" t="s">
        <v>133</v>
      </c>
      <c r="B112" s="14"/>
      <c r="C112" s="140">
        <v>1480</v>
      </c>
      <c r="D112" s="146">
        <v>645.97</v>
      </c>
      <c r="E112" s="142">
        <f t="shared" si="10"/>
        <v>43.64662162162162</v>
      </c>
      <c r="F112" s="200">
        <f t="shared" si="12"/>
        <v>-834.03</v>
      </c>
    </row>
    <row r="113" spans="1:7">
      <c r="A113" s="13" t="s">
        <v>201</v>
      </c>
      <c r="B113" s="14"/>
      <c r="C113" s="140">
        <v>15</v>
      </c>
      <c r="D113" s="146"/>
      <c r="E113" s="142">
        <f t="shared" si="10"/>
        <v>0</v>
      </c>
      <c r="F113" s="200">
        <f t="shared" si="12"/>
        <v>-15</v>
      </c>
    </row>
    <row r="114" spans="1:7" ht="15" customHeight="1">
      <c r="A114" s="13" t="s">
        <v>242</v>
      </c>
      <c r="B114" s="14"/>
      <c r="C114" s="140">
        <v>10</v>
      </c>
      <c r="D114" s="146"/>
      <c r="E114" s="142">
        <f t="shared" si="10"/>
        <v>0</v>
      </c>
      <c r="F114" s="200">
        <f t="shared" si="12"/>
        <v>-10</v>
      </c>
    </row>
    <row r="115" spans="1:7" ht="15" customHeight="1">
      <c r="A115" s="15" t="s">
        <v>134</v>
      </c>
      <c r="B115" s="15" t="s">
        <v>135</v>
      </c>
      <c r="C115" s="137">
        <f>SUM(C120+C116)</f>
        <v>0</v>
      </c>
      <c r="D115" s="138">
        <f>SUM(D116+D117+D118+D119+D120)</f>
        <v>0</v>
      </c>
      <c r="E115" s="142"/>
      <c r="F115" s="200">
        <f t="shared" si="12"/>
        <v>0</v>
      </c>
    </row>
    <row r="116" spans="1:7" ht="15" hidden="1" customHeight="1">
      <c r="A116" s="14" t="s">
        <v>136</v>
      </c>
      <c r="B116" s="14" t="s">
        <v>137</v>
      </c>
      <c r="C116" s="140">
        <f>SUM(C117:C119)</f>
        <v>0</v>
      </c>
      <c r="D116" s="154"/>
      <c r="E116" s="142" t="e">
        <f t="shared" si="10"/>
        <v>#DIV/0!</v>
      </c>
      <c r="F116" s="200">
        <f t="shared" si="12"/>
        <v>0</v>
      </c>
    </row>
    <row r="117" spans="1:7" ht="15" hidden="1" customHeight="1">
      <c r="A117" s="14" t="s">
        <v>138</v>
      </c>
      <c r="B117" s="14" t="s">
        <v>137</v>
      </c>
      <c r="C117" s="140">
        <v>0</v>
      </c>
      <c r="D117" s="146"/>
      <c r="E117" s="142" t="e">
        <f t="shared" si="10"/>
        <v>#DIV/0!</v>
      </c>
      <c r="F117" s="200">
        <f t="shared" si="12"/>
        <v>0</v>
      </c>
    </row>
    <row r="118" spans="1:7" ht="15" hidden="1" customHeight="1">
      <c r="A118" s="14" t="s">
        <v>139</v>
      </c>
      <c r="B118" s="14" t="s">
        <v>137</v>
      </c>
      <c r="C118" s="140">
        <v>0</v>
      </c>
      <c r="D118" s="146">
        <v>0</v>
      </c>
      <c r="E118" s="142" t="e">
        <f t="shared" si="10"/>
        <v>#DIV/0!</v>
      </c>
      <c r="F118" s="200">
        <f t="shared" si="12"/>
        <v>0</v>
      </c>
    </row>
    <row r="119" spans="1:7" hidden="1">
      <c r="A119" s="14" t="s">
        <v>418</v>
      </c>
      <c r="B119" s="14" t="s">
        <v>137</v>
      </c>
      <c r="C119" s="140">
        <v>0</v>
      </c>
      <c r="D119" s="146"/>
      <c r="E119" s="12" t="e">
        <f t="shared" si="10"/>
        <v>#DIV/0!</v>
      </c>
      <c r="F119" s="199">
        <f t="shared" si="12"/>
        <v>0</v>
      </c>
    </row>
    <row r="120" spans="1:7" hidden="1">
      <c r="A120" s="14" t="s">
        <v>419</v>
      </c>
      <c r="B120" s="14" t="s">
        <v>137</v>
      </c>
      <c r="C120" s="179">
        <v>0</v>
      </c>
      <c r="D120" s="146"/>
      <c r="E120" s="12" t="e">
        <f t="shared" si="10"/>
        <v>#DIV/0!</v>
      </c>
      <c r="F120" s="199">
        <f t="shared" si="12"/>
        <v>0</v>
      </c>
    </row>
    <row r="121" spans="1:7" ht="22.5" customHeight="1">
      <c r="A121" s="157" t="s">
        <v>140</v>
      </c>
      <c r="B121" s="158" t="s">
        <v>141</v>
      </c>
      <c r="C121" s="159">
        <f>SUM(C122+C173+C177+C171)</f>
        <v>754105.97</v>
      </c>
      <c r="D121" s="159">
        <f>SUM(D122+D173+D177+D171)</f>
        <v>391014.68300000002</v>
      </c>
      <c r="E121" s="12">
        <f t="shared" si="10"/>
        <v>51.851423878795188</v>
      </c>
      <c r="F121" s="199">
        <f t="shared" si="12"/>
        <v>-363091.28699999995</v>
      </c>
      <c r="G121" s="167"/>
    </row>
    <row r="122" spans="1:7" ht="25.5">
      <c r="A122" s="13" t="s">
        <v>142</v>
      </c>
      <c r="B122" s="11" t="s">
        <v>143</v>
      </c>
      <c r="C122" s="144">
        <f>SUM(C123+C125+C150+C165)</f>
        <v>752105.97</v>
      </c>
      <c r="D122" s="145">
        <f>SUM(D123+D125+D150+D165)</f>
        <v>390480.46299999999</v>
      </c>
      <c r="E122" s="12">
        <f t="shared" si="10"/>
        <v>51.918277287441285</v>
      </c>
      <c r="F122" s="199">
        <f t="shared" si="12"/>
        <v>-361625.50699999998</v>
      </c>
    </row>
    <row r="123" spans="1:7">
      <c r="A123" s="16" t="s">
        <v>144</v>
      </c>
      <c r="B123" s="11" t="s">
        <v>145</v>
      </c>
      <c r="C123" s="144">
        <f>SUM(C124)</f>
        <v>1710</v>
      </c>
      <c r="D123" s="145">
        <f>SUM(D124)</f>
        <v>429</v>
      </c>
      <c r="E123" s="12">
        <f t="shared" si="10"/>
        <v>25.087719298245613</v>
      </c>
      <c r="F123" s="199">
        <f t="shared" si="12"/>
        <v>-1281</v>
      </c>
    </row>
    <row r="124" spans="1:7" ht="25.5">
      <c r="A124" s="21" t="s">
        <v>146</v>
      </c>
      <c r="B124" s="22" t="s">
        <v>147</v>
      </c>
      <c r="C124" s="160">
        <v>1710</v>
      </c>
      <c r="D124" s="146">
        <v>429</v>
      </c>
      <c r="E124" s="142">
        <f t="shared" si="10"/>
        <v>25.087719298245613</v>
      </c>
      <c r="F124" s="200">
        <f t="shared" si="12"/>
        <v>-1281</v>
      </c>
    </row>
    <row r="125" spans="1:7">
      <c r="A125" s="16" t="s">
        <v>148</v>
      </c>
      <c r="B125" s="11" t="s">
        <v>149</v>
      </c>
      <c r="C125" s="137">
        <f>SUM(C126+C132+C133+C135+C136+C127+C130+C134)</f>
        <v>280134.87</v>
      </c>
      <c r="D125" s="137">
        <f>SUM(D126+D127+D132+D133+D135+D136+D134)</f>
        <v>99033.722999999998</v>
      </c>
      <c r="E125" s="12">
        <f t="shared" si="10"/>
        <v>35.352158408555141</v>
      </c>
      <c r="F125" s="199">
        <f t="shared" si="12"/>
        <v>-181101.147</v>
      </c>
    </row>
    <row r="126" spans="1:7" ht="38.25">
      <c r="A126" s="21" t="s">
        <v>262</v>
      </c>
      <c r="B126" s="23" t="s">
        <v>229</v>
      </c>
      <c r="C126" s="140">
        <v>800</v>
      </c>
      <c r="D126" s="154">
        <v>800</v>
      </c>
      <c r="E126" s="142">
        <f t="shared" si="10"/>
        <v>100</v>
      </c>
      <c r="F126" s="200">
        <f t="shared" si="12"/>
        <v>0</v>
      </c>
    </row>
    <row r="127" spans="1:7" ht="27">
      <c r="A127" s="172" t="s">
        <v>391</v>
      </c>
      <c r="B127" s="173" t="s">
        <v>392</v>
      </c>
      <c r="C127" s="174">
        <f>C128+C129</f>
        <v>2504.1999999999998</v>
      </c>
      <c r="D127" s="174">
        <f>D128+D129</f>
        <v>2504.1999999999998</v>
      </c>
      <c r="E127" s="202">
        <f t="shared" si="10"/>
        <v>100</v>
      </c>
      <c r="F127" s="203">
        <f t="shared" si="12"/>
        <v>0</v>
      </c>
    </row>
    <row r="128" spans="1:7" ht="41.25" customHeight="1">
      <c r="A128" s="21" t="s">
        <v>391</v>
      </c>
      <c r="B128" s="175" t="s">
        <v>409</v>
      </c>
      <c r="C128" s="140">
        <v>1015.9</v>
      </c>
      <c r="D128" s="154">
        <v>1015.9</v>
      </c>
      <c r="E128" s="142">
        <f t="shared" si="10"/>
        <v>100</v>
      </c>
      <c r="F128" s="200">
        <f t="shared" si="12"/>
        <v>0</v>
      </c>
    </row>
    <row r="129" spans="1:7" ht="25.5">
      <c r="A129" s="21" t="s">
        <v>391</v>
      </c>
      <c r="B129" s="23" t="s">
        <v>410</v>
      </c>
      <c r="C129" s="140">
        <v>1488.3</v>
      </c>
      <c r="D129" s="154">
        <v>1488.3</v>
      </c>
      <c r="E129" s="142">
        <f t="shared" si="10"/>
        <v>100</v>
      </c>
      <c r="F129" s="200">
        <f t="shared" si="12"/>
        <v>0</v>
      </c>
    </row>
    <row r="130" spans="1:7" ht="51">
      <c r="A130" s="21" t="s">
        <v>411</v>
      </c>
      <c r="B130" s="23" t="s">
        <v>412</v>
      </c>
      <c r="C130" s="140">
        <v>17611.400000000001</v>
      </c>
      <c r="D130" s="154">
        <v>0</v>
      </c>
      <c r="E130" s="142">
        <f t="shared" si="10"/>
        <v>0</v>
      </c>
      <c r="F130" s="200">
        <f t="shared" si="12"/>
        <v>-17611.400000000001</v>
      </c>
      <c r="G130" s="168"/>
    </row>
    <row r="131" spans="1:7" ht="51" hidden="1">
      <c r="A131" s="180" t="s">
        <v>420</v>
      </c>
      <c r="B131" s="181" t="s">
        <v>421</v>
      </c>
      <c r="C131" s="140"/>
      <c r="D131" s="154"/>
      <c r="E131" s="142" t="e">
        <f t="shared" si="10"/>
        <v>#DIV/0!</v>
      </c>
      <c r="F131" s="200">
        <f t="shared" si="12"/>
        <v>0</v>
      </c>
    </row>
    <row r="132" spans="1:7" ht="63.75">
      <c r="A132" s="24" t="s">
        <v>209</v>
      </c>
      <c r="B132" s="19" t="s">
        <v>211</v>
      </c>
      <c r="C132" s="140">
        <v>18126.933000000001</v>
      </c>
      <c r="D132" s="154">
        <v>5438.08</v>
      </c>
      <c r="E132" s="142">
        <f t="shared" si="10"/>
        <v>30.000000551665302</v>
      </c>
      <c r="F132" s="200">
        <f t="shared" si="12"/>
        <v>-12688.853000000001</v>
      </c>
    </row>
    <row r="133" spans="1:7" ht="38.25">
      <c r="A133" s="24" t="s">
        <v>210</v>
      </c>
      <c r="B133" s="19" t="s">
        <v>212</v>
      </c>
      <c r="C133" s="140">
        <v>10801.7</v>
      </c>
      <c r="D133" s="154">
        <v>3240.51</v>
      </c>
      <c r="E133" s="12">
        <f t="shared" si="10"/>
        <v>29.999999999999996</v>
      </c>
      <c r="F133" s="199">
        <f t="shared" ref="F133:F181" si="14">SUM(D133-C133)</f>
        <v>-7561.1900000000005</v>
      </c>
    </row>
    <row r="134" spans="1:7" ht="51">
      <c r="A134" s="24" t="s">
        <v>413</v>
      </c>
      <c r="B134" s="19" t="s">
        <v>414</v>
      </c>
      <c r="C134" s="176">
        <v>1098.104</v>
      </c>
      <c r="D134" s="154">
        <v>0</v>
      </c>
      <c r="E134" s="142">
        <f t="shared" si="10"/>
        <v>0</v>
      </c>
      <c r="F134" s="200">
        <f t="shared" si="14"/>
        <v>-1098.104</v>
      </c>
    </row>
    <row r="135" spans="1:7" ht="55.5" customHeight="1">
      <c r="A135" s="24" t="s">
        <v>263</v>
      </c>
      <c r="B135" s="28" t="s">
        <v>264</v>
      </c>
      <c r="C135" s="140">
        <v>70018.899999999994</v>
      </c>
      <c r="D135" s="154">
        <v>19300</v>
      </c>
      <c r="E135" s="142">
        <f t="shared" si="10"/>
        <v>27.563986295128888</v>
      </c>
      <c r="F135" s="200">
        <f t="shared" si="14"/>
        <v>-50718.899999999994</v>
      </c>
    </row>
    <row r="136" spans="1:7">
      <c r="A136" s="16" t="s">
        <v>150</v>
      </c>
      <c r="B136" s="17" t="s">
        <v>151</v>
      </c>
      <c r="C136" s="137">
        <f>SUM(C137:C149)</f>
        <v>159173.633</v>
      </c>
      <c r="D136" s="138">
        <f>SUM(D137:D149)</f>
        <v>67750.933000000005</v>
      </c>
      <c r="E136" s="12">
        <f t="shared" si="10"/>
        <v>42.564168275282128</v>
      </c>
      <c r="F136" s="199">
        <f t="shared" si="14"/>
        <v>-91422.7</v>
      </c>
    </row>
    <row r="137" spans="1:7" ht="25.5">
      <c r="A137" s="21" t="s">
        <v>213</v>
      </c>
      <c r="B137" s="13" t="s">
        <v>230</v>
      </c>
      <c r="C137" s="140">
        <v>121.5</v>
      </c>
      <c r="D137" s="154">
        <v>0</v>
      </c>
      <c r="E137" s="142">
        <f t="shared" si="10"/>
        <v>0</v>
      </c>
      <c r="F137" s="200">
        <f t="shared" si="14"/>
        <v>-121.5</v>
      </c>
      <c r="G137" s="167"/>
    </row>
    <row r="138" spans="1:7" ht="54" customHeight="1">
      <c r="A138" s="21" t="s">
        <v>213</v>
      </c>
      <c r="B138" s="177" t="s">
        <v>399</v>
      </c>
      <c r="C138" s="140">
        <v>91.25</v>
      </c>
      <c r="D138" s="154">
        <v>91.25</v>
      </c>
      <c r="E138" s="142">
        <f t="shared" si="10"/>
        <v>100</v>
      </c>
      <c r="F138" s="200">
        <f t="shared" si="14"/>
        <v>0</v>
      </c>
    </row>
    <row r="139" spans="1:7" ht="30" customHeight="1">
      <c r="A139" s="21" t="s">
        <v>213</v>
      </c>
      <c r="B139" s="177" t="s">
        <v>415</v>
      </c>
      <c r="C139" s="140">
        <v>344.6</v>
      </c>
      <c r="D139" s="154">
        <v>0</v>
      </c>
      <c r="E139" s="142">
        <f t="shared" si="10"/>
        <v>0</v>
      </c>
      <c r="F139" s="200">
        <f t="shared" si="14"/>
        <v>-344.6</v>
      </c>
      <c r="G139" s="167"/>
    </row>
    <row r="140" spans="1:7" ht="63.75">
      <c r="A140" s="21" t="s">
        <v>213</v>
      </c>
      <c r="B140" s="161" t="s">
        <v>393</v>
      </c>
      <c r="C140" s="140">
        <v>170</v>
      </c>
      <c r="D140" s="140">
        <v>170</v>
      </c>
      <c r="E140" s="142">
        <f t="shared" si="10"/>
        <v>100</v>
      </c>
      <c r="F140" s="200">
        <f t="shared" si="14"/>
        <v>0</v>
      </c>
      <c r="G140" s="167"/>
    </row>
    <row r="141" spans="1:7" ht="63.75">
      <c r="A141" s="21" t="s">
        <v>213</v>
      </c>
      <c r="B141" s="162" t="s">
        <v>394</v>
      </c>
      <c r="C141" s="140">
        <v>69.900000000000006</v>
      </c>
      <c r="D141" s="140">
        <v>69.900000000000006</v>
      </c>
      <c r="E141" s="142">
        <f t="shared" si="10"/>
        <v>100</v>
      </c>
      <c r="F141" s="200">
        <f t="shared" si="14"/>
        <v>0</v>
      </c>
    </row>
    <row r="142" spans="1:7" ht="54" customHeight="1">
      <c r="A142" s="21" t="s">
        <v>213</v>
      </c>
      <c r="B142" s="14" t="s">
        <v>214</v>
      </c>
      <c r="C142" s="140">
        <v>445.6</v>
      </c>
      <c r="D142" s="154">
        <v>0</v>
      </c>
      <c r="E142" s="142">
        <f t="shared" si="10"/>
        <v>0</v>
      </c>
      <c r="F142" s="200">
        <f t="shared" si="14"/>
        <v>-445.6</v>
      </c>
    </row>
    <row r="143" spans="1:7" ht="25.5">
      <c r="A143" s="21" t="s">
        <v>152</v>
      </c>
      <c r="B143" s="22" t="s">
        <v>153</v>
      </c>
      <c r="C143" s="160">
        <v>35689</v>
      </c>
      <c r="D143" s="146">
        <v>22330</v>
      </c>
      <c r="E143" s="142">
        <f t="shared" si="10"/>
        <v>62.568298355235505</v>
      </c>
      <c r="F143" s="200">
        <f t="shared" si="14"/>
        <v>-13359</v>
      </c>
    </row>
    <row r="144" spans="1:7" ht="28.5" customHeight="1">
      <c r="A144" s="21" t="s">
        <v>152</v>
      </c>
      <c r="B144" s="22" t="s">
        <v>154</v>
      </c>
      <c r="C144" s="160">
        <v>10161.6</v>
      </c>
      <c r="D144" s="146">
        <v>10161.6</v>
      </c>
      <c r="E144" s="142">
        <f t="shared" si="10"/>
        <v>100</v>
      </c>
      <c r="F144" s="200">
        <f t="shared" si="14"/>
        <v>0</v>
      </c>
    </row>
    <row r="145" spans="1:10" ht="51" hidden="1">
      <c r="A145" s="21" t="s">
        <v>152</v>
      </c>
      <c r="B145" s="22" t="s">
        <v>422</v>
      </c>
      <c r="C145" s="160"/>
      <c r="D145" s="146"/>
      <c r="E145" s="142" t="e">
        <f t="shared" si="10"/>
        <v>#DIV/0!</v>
      </c>
      <c r="F145" s="199">
        <f t="shared" si="14"/>
        <v>0</v>
      </c>
    </row>
    <row r="146" spans="1:10" ht="41.25" customHeight="1">
      <c r="A146" s="21" t="s">
        <v>152</v>
      </c>
      <c r="B146" s="23" t="s">
        <v>416</v>
      </c>
      <c r="C146" s="160">
        <v>8273.2999999999993</v>
      </c>
      <c r="D146" s="146">
        <v>8273.2999999999993</v>
      </c>
      <c r="E146" s="142">
        <f t="shared" ref="E146" si="15">SUM(D146*100/C146)</f>
        <v>100</v>
      </c>
      <c r="F146" s="200">
        <f t="shared" si="14"/>
        <v>0</v>
      </c>
      <c r="G146" s="167"/>
    </row>
    <row r="147" spans="1:10" ht="63.75">
      <c r="A147" s="21" t="s">
        <v>152</v>
      </c>
      <c r="B147" s="177" t="s">
        <v>399</v>
      </c>
      <c r="C147" s="160">
        <v>105.55</v>
      </c>
      <c r="D147" s="146">
        <v>105.55</v>
      </c>
      <c r="E147" s="142">
        <f t="shared" ref="E147:E158" si="16">SUM(D147*100/C147)</f>
        <v>100</v>
      </c>
      <c r="F147" s="200">
        <f t="shared" si="14"/>
        <v>0</v>
      </c>
      <c r="G147" s="167"/>
      <c r="J147" s="9" t="s">
        <v>181</v>
      </c>
    </row>
    <row r="148" spans="1:10" ht="51.75" customHeight="1">
      <c r="A148" s="21" t="s">
        <v>152</v>
      </c>
      <c r="B148" s="22" t="s">
        <v>417</v>
      </c>
      <c r="C148" s="178">
        <v>833.33299999999997</v>
      </c>
      <c r="D148" s="146">
        <v>833.33299999999997</v>
      </c>
      <c r="E148" s="142">
        <f t="shared" si="16"/>
        <v>100</v>
      </c>
      <c r="F148" s="200">
        <f t="shared" si="14"/>
        <v>0</v>
      </c>
    </row>
    <row r="149" spans="1:10" ht="63.75" hidden="1" customHeight="1">
      <c r="A149" s="21" t="s">
        <v>155</v>
      </c>
      <c r="B149" s="22" t="s">
        <v>156</v>
      </c>
      <c r="C149" s="160">
        <v>102868</v>
      </c>
      <c r="D149" s="146">
        <v>25716</v>
      </c>
      <c r="E149" s="142">
        <f t="shared" si="16"/>
        <v>24.999027880390404</v>
      </c>
      <c r="F149" s="200">
        <f t="shared" si="14"/>
        <v>-77152</v>
      </c>
    </row>
    <row r="150" spans="1:10">
      <c r="A150" s="16" t="s">
        <v>157</v>
      </c>
      <c r="B150" s="11" t="s">
        <v>158</v>
      </c>
      <c r="C150" s="137">
        <f>SUM(C151+C153+C154+C162+C161+C152)</f>
        <v>468417.6</v>
      </c>
      <c r="D150" s="138">
        <f>D151+D152+D153+D154+D161+D162</f>
        <v>290096.03999999998</v>
      </c>
      <c r="E150" s="12">
        <f t="shared" si="16"/>
        <v>61.931071761607583</v>
      </c>
      <c r="F150" s="199">
        <f t="shared" si="14"/>
        <v>-178321.56</v>
      </c>
    </row>
    <row r="151" spans="1:10" ht="51" hidden="1" customHeight="1">
      <c r="A151" s="21" t="s">
        <v>159</v>
      </c>
      <c r="B151" s="22" t="s">
        <v>160</v>
      </c>
      <c r="C151" s="160">
        <v>17981</v>
      </c>
      <c r="D151" s="146">
        <v>10575.57</v>
      </c>
      <c r="E151" s="142">
        <f t="shared" si="16"/>
        <v>58.815249429953838</v>
      </c>
      <c r="F151" s="200">
        <f t="shared" si="14"/>
        <v>-7405.43</v>
      </c>
    </row>
    <row r="152" spans="1:10" ht="51">
      <c r="A152" s="21" t="s">
        <v>252</v>
      </c>
      <c r="B152" s="22" t="s">
        <v>253</v>
      </c>
      <c r="C152" s="160">
        <v>22.1</v>
      </c>
      <c r="D152" s="146">
        <v>22.1</v>
      </c>
      <c r="E152" s="142">
        <f t="shared" si="16"/>
        <v>100</v>
      </c>
      <c r="F152" s="200">
        <f t="shared" si="14"/>
        <v>0</v>
      </c>
    </row>
    <row r="153" spans="1:10" ht="25.5" hidden="1" customHeight="1">
      <c r="A153" s="21" t="s">
        <v>161</v>
      </c>
      <c r="B153" s="22" t="s">
        <v>162</v>
      </c>
      <c r="C153" s="160">
        <v>10768</v>
      </c>
      <c r="D153" s="146">
        <v>8767.17</v>
      </c>
      <c r="E153" s="142">
        <f t="shared" si="16"/>
        <v>81.418740713224366</v>
      </c>
      <c r="F153" s="200">
        <f t="shared" si="14"/>
        <v>-2000.83</v>
      </c>
    </row>
    <row r="154" spans="1:10" ht="40.5">
      <c r="A154" s="16" t="s">
        <v>163</v>
      </c>
      <c r="B154" s="17" t="s">
        <v>164</v>
      </c>
      <c r="C154" s="163">
        <f>SUM(C155:C160)</f>
        <v>65920.100000000006</v>
      </c>
      <c r="D154" s="163">
        <f>SUM(D155:D160)</f>
        <v>44680.200000000004</v>
      </c>
      <c r="E154" s="202">
        <f t="shared" si="16"/>
        <v>67.779326791069792</v>
      </c>
      <c r="F154" s="203">
        <f t="shared" si="14"/>
        <v>-21239.9</v>
      </c>
    </row>
    <row r="155" spans="1:10" ht="28.5" customHeight="1">
      <c r="A155" s="10" t="s">
        <v>163</v>
      </c>
      <c r="B155" s="13" t="s">
        <v>165</v>
      </c>
      <c r="C155" s="160">
        <v>250</v>
      </c>
      <c r="D155" s="146">
        <v>187.5</v>
      </c>
      <c r="E155" s="142">
        <f t="shared" si="16"/>
        <v>75</v>
      </c>
      <c r="F155" s="200">
        <f t="shared" si="14"/>
        <v>-62.5</v>
      </c>
    </row>
    <row r="156" spans="1:10" ht="51">
      <c r="A156" s="21" t="s">
        <v>163</v>
      </c>
      <c r="B156" s="22" t="s">
        <v>166</v>
      </c>
      <c r="C156" s="160">
        <v>63940</v>
      </c>
      <c r="D156" s="146">
        <v>44394.3</v>
      </c>
      <c r="E156" s="142">
        <f t="shared" si="16"/>
        <v>69.431185486393488</v>
      </c>
      <c r="F156" s="200">
        <f t="shared" si="14"/>
        <v>-19545.699999999997</v>
      </c>
      <c r="I156" s="9" t="s">
        <v>181</v>
      </c>
    </row>
    <row r="157" spans="1:10" ht="51">
      <c r="A157" s="21" t="s">
        <v>163</v>
      </c>
      <c r="B157" s="22" t="s">
        <v>167</v>
      </c>
      <c r="C157" s="160">
        <v>0.1</v>
      </c>
      <c r="D157" s="146">
        <v>0.1</v>
      </c>
      <c r="E157" s="142">
        <f t="shared" si="16"/>
        <v>100</v>
      </c>
      <c r="F157" s="200">
        <f t="shared" si="14"/>
        <v>0</v>
      </c>
    </row>
    <row r="158" spans="1:10" ht="25.5">
      <c r="A158" s="10" t="s">
        <v>163</v>
      </c>
      <c r="B158" s="13" t="s">
        <v>168</v>
      </c>
      <c r="C158" s="160">
        <v>98.3</v>
      </c>
      <c r="D158" s="146">
        <v>98.3</v>
      </c>
      <c r="E158" s="142">
        <f t="shared" si="16"/>
        <v>100</v>
      </c>
      <c r="F158" s="200">
        <f t="shared" si="14"/>
        <v>0</v>
      </c>
    </row>
    <row r="159" spans="1:10" ht="63.75">
      <c r="A159" s="10" t="s">
        <v>163</v>
      </c>
      <c r="B159" s="13" t="s">
        <v>231</v>
      </c>
      <c r="C159" s="160">
        <v>652</v>
      </c>
      <c r="D159" s="146">
        <v>0</v>
      </c>
      <c r="E159" s="142"/>
      <c r="F159" s="200">
        <f t="shared" si="14"/>
        <v>-652</v>
      </c>
    </row>
    <row r="160" spans="1:10" ht="76.5">
      <c r="A160" s="21" t="s">
        <v>163</v>
      </c>
      <c r="B160" s="25" t="s">
        <v>241</v>
      </c>
      <c r="C160" s="160">
        <v>979.7</v>
      </c>
      <c r="D160" s="146">
        <v>0</v>
      </c>
      <c r="E160" s="142"/>
      <c r="F160" s="200">
        <f t="shared" si="14"/>
        <v>-979.7</v>
      </c>
      <c r="G160" s="167"/>
    </row>
    <row r="161" spans="1:8" ht="25.5">
      <c r="A161" s="10" t="s">
        <v>254</v>
      </c>
      <c r="B161" s="13" t="s">
        <v>255</v>
      </c>
      <c r="C161" s="160">
        <v>1173.4000000000001</v>
      </c>
      <c r="D161" s="146">
        <v>208.7</v>
      </c>
      <c r="E161" s="142">
        <f t="shared" ref="E161:E181" si="17">SUM(D161*100/C161)</f>
        <v>17.785921254474175</v>
      </c>
      <c r="F161" s="200">
        <f t="shared" si="14"/>
        <v>-964.7</v>
      </c>
    </row>
    <row r="162" spans="1:8">
      <c r="A162" s="16" t="s">
        <v>169</v>
      </c>
      <c r="B162" s="11" t="s">
        <v>170</v>
      </c>
      <c r="C162" s="144">
        <f>SUM(C163:C164)</f>
        <v>372553</v>
      </c>
      <c r="D162" s="145">
        <f t="shared" ref="D162" si="18">SUM(D163:D164)</f>
        <v>225842.3</v>
      </c>
      <c r="E162" s="12">
        <f t="shared" si="17"/>
        <v>60.62018021596927</v>
      </c>
      <c r="F162" s="199">
        <f t="shared" si="14"/>
        <v>-146710.70000000001</v>
      </c>
    </row>
    <row r="163" spans="1:8" ht="153">
      <c r="A163" s="10" t="s">
        <v>171</v>
      </c>
      <c r="B163" s="13" t="s">
        <v>172</v>
      </c>
      <c r="C163" s="160">
        <v>217678</v>
      </c>
      <c r="D163" s="146">
        <v>136513.79999999999</v>
      </c>
      <c r="E163" s="142">
        <f t="shared" si="17"/>
        <v>62.713641249919597</v>
      </c>
      <c r="F163" s="200">
        <f t="shared" si="14"/>
        <v>-81164.200000000012</v>
      </c>
    </row>
    <row r="164" spans="1:8" ht="25.5">
      <c r="A164" s="10" t="s">
        <v>171</v>
      </c>
      <c r="B164" s="13" t="s">
        <v>173</v>
      </c>
      <c r="C164" s="160">
        <v>154875</v>
      </c>
      <c r="D164" s="146">
        <v>89328.5</v>
      </c>
      <c r="E164" s="142">
        <f t="shared" si="17"/>
        <v>57.677804681194509</v>
      </c>
      <c r="F164" s="200">
        <f t="shared" si="14"/>
        <v>-65546.5</v>
      </c>
    </row>
    <row r="165" spans="1:8">
      <c r="A165" s="26" t="s">
        <v>215</v>
      </c>
      <c r="B165" s="27" t="s">
        <v>216</v>
      </c>
      <c r="C165" s="144">
        <f>SUM(C166:C167)</f>
        <v>1843.5</v>
      </c>
      <c r="D165" s="145">
        <f>SUM(D166:D167)</f>
        <v>921.7</v>
      </c>
      <c r="E165" s="12">
        <f t="shared" si="17"/>
        <v>49.99728776783293</v>
      </c>
      <c r="F165" s="199">
        <f t="shared" si="14"/>
        <v>-921.8</v>
      </c>
    </row>
    <row r="166" spans="1:8" ht="51" hidden="1">
      <c r="A166" s="10" t="s">
        <v>217</v>
      </c>
      <c r="B166" s="14" t="s">
        <v>423</v>
      </c>
      <c r="C166" s="160">
        <v>0</v>
      </c>
      <c r="D166" s="146">
        <v>0</v>
      </c>
      <c r="E166" s="12" t="e">
        <f t="shared" si="17"/>
        <v>#DIV/0!</v>
      </c>
      <c r="F166" s="200">
        <f t="shared" si="14"/>
        <v>0</v>
      </c>
      <c r="H166" s="9" t="s">
        <v>181</v>
      </c>
    </row>
    <row r="167" spans="1:8" ht="102">
      <c r="A167" s="10" t="s">
        <v>217</v>
      </c>
      <c r="B167" s="20" t="s">
        <v>234</v>
      </c>
      <c r="C167" s="160">
        <v>1843.5</v>
      </c>
      <c r="D167" s="146">
        <v>921.7</v>
      </c>
      <c r="E167" s="142">
        <f t="shared" si="17"/>
        <v>49.99728776783293</v>
      </c>
      <c r="F167" s="200">
        <f t="shared" si="14"/>
        <v>-921.8</v>
      </c>
    </row>
    <row r="168" spans="1:8" ht="51" hidden="1">
      <c r="A168" s="10" t="s">
        <v>424</v>
      </c>
      <c r="B168" s="14" t="s">
        <v>425</v>
      </c>
      <c r="C168" s="182">
        <v>0</v>
      </c>
      <c r="D168" s="183">
        <v>0</v>
      </c>
      <c r="E168" s="12" t="e">
        <f t="shared" si="17"/>
        <v>#DIV/0!</v>
      </c>
      <c r="F168" s="200">
        <f t="shared" si="14"/>
        <v>0</v>
      </c>
    </row>
    <row r="169" spans="1:8" ht="51" hidden="1">
      <c r="A169" s="10" t="s">
        <v>424</v>
      </c>
      <c r="B169" s="14" t="s">
        <v>426</v>
      </c>
      <c r="C169" s="182"/>
      <c r="D169" s="183"/>
      <c r="E169" s="12" t="e">
        <f t="shared" si="17"/>
        <v>#DIV/0!</v>
      </c>
      <c r="F169" s="200">
        <f t="shared" si="14"/>
        <v>0</v>
      </c>
    </row>
    <row r="170" spans="1:8" ht="51" hidden="1">
      <c r="A170" s="10" t="s">
        <v>424</v>
      </c>
      <c r="B170" s="14" t="s">
        <v>437</v>
      </c>
      <c r="C170" s="182"/>
      <c r="D170" s="183"/>
      <c r="E170" s="12" t="e">
        <f t="shared" si="17"/>
        <v>#DIV/0!</v>
      </c>
      <c r="F170" s="200">
        <f t="shared" si="14"/>
        <v>0</v>
      </c>
    </row>
    <row r="171" spans="1:8" ht="25.5">
      <c r="A171" s="16" t="s">
        <v>395</v>
      </c>
      <c r="B171" s="11" t="s">
        <v>396</v>
      </c>
      <c r="C171" s="139">
        <f>SUM(C172:C173)</f>
        <v>2000</v>
      </c>
      <c r="D171" s="149">
        <f>SUM(D172)</f>
        <v>2000</v>
      </c>
      <c r="E171" s="12">
        <f t="shared" si="17"/>
        <v>100</v>
      </c>
      <c r="F171" s="200">
        <f t="shared" si="14"/>
        <v>0</v>
      </c>
    </row>
    <row r="172" spans="1:8" ht="25.5">
      <c r="A172" s="10" t="s">
        <v>397</v>
      </c>
      <c r="B172" s="13" t="s">
        <v>396</v>
      </c>
      <c r="C172" s="143">
        <v>2000</v>
      </c>
      <c r="D172" s="169">
        <v>2000</v>
      </c>
      <c r="E172" s="12">
        <f t="shared" si="17"/>
        <v>100</v>
      </c>
      <c r="F172" s="200">
        <f t="shared" si="14"/>
        <v>0</v>
      </c>
    </row>
    <row r="173" spans="1:8" ht="25.5">
      <c r="A173" s="16" t="s">
        <v>202</v>
      </c>
      <c r="B173" s="11" t="s">
        <v>203</v>
      </c>
      <c r="C173" s="137">
        <f>SUM(C174:C176)</f>
        <v>0</v>
      </c>
      <c r="D173" s="138">
        <f t="shared" ref="D173" si="19">SUM(D174:D176)</f>
        <v>1608.4499999999998</v>
      </c>
      <c r="E173" s="12"/>
      <c r="F173" s="200">
        <f t="shared" si="14"/>
        <v>1608.4499999999998</v>
      </c>
    </row>
    <row r="174" spans="1:8" ht="25.5">
      <c r="A174" s="10" t="s">
        <v>232</v>
      </c>
      <c r="B174" s="13" t="s">
        <v>204</v>
      </c>
      <c r="C174" s="160">
        <v>0</v>
      </c>
      <c r="D174" s="146">
        <v>1533.07</v>
      </c>
      <c r="E174" s="12"/>
      <c r="F174" s="200">
        <f t="shared" si="14"/>
        <v>1533.07</v>
      </c>
    </row>
    <row r="175" spans="1:8" ht="25.5">
      <c r="A175" s="10" t="s">
        <v>256</v>
      </c>
      <c r="B175" s="13" t="s">
        <v>204</v>
      </c>
      <c r="C175" s="160">
        <v>0</v>
      </c>
      <c r="D175" s="146">
        <v>37.29</v>
      </c>
      <c r="E175" s="12"/>
      <c r="F175" s="200">
        <f t="shared" si="14"/>
        <v>37.29</v>
      </c>
    </row>
    <row r="176" spans="1:8" ht="25.5">
      <c r="A176" s="10" t="s">
        <v>257</v>
      </c>
      <c r="B176" s="13" t="s">
        <v>204</v>
      </c>
      <c r="C176" s="160">
        <v>0</v>
      </c>
      <c r="D176" s="146">
        <v>38.090000000000003</v>
      </c>
      <c r="E176" s="12"/>
      <c r="F176" s="200">
        <f t="shared" si="14"/>
        <v>38.090000000000003</v>
      </c>
    </row>
    <row r="177" spans="1:6" ht="38.25">
      <c r="A177" s="16" t="s">
        <v>205</v>
      </c>
      <c r="B177" s="11" t="s">
        <v>206</v>
      </c>
      <c r="C177" s="144">
        <f>SUM(C178:C180)</f>
        <v>0</v>
      </c>
      <c r="D177" s="145">
        <f>SUM(D178:D180)</f>
        <v>-3074.23</v>
      </c>
      <c r="E177" s="12"/>
      <c r="F177" s="199">
        <f t="shared" si="14"/>
        <v>-3074.23</v>
      </c>
    </row>
    <row r="178" spans="1:6">
      <c r="A178" s="10" t="s">
        <v>207</v>
      </c>
      <c r="B178" s="13"/>
      <c r="C178" s="164">
        <v>0</v>
      </c>
      <c r="D178" s="146">
        <v>-1539.68</v>
      </c>
      <c r="E178" s="12"/>
      <c r="F178" s="200">
        <f t="shared" si="14"/>
        <v>-1539.68</v>
      </c>
    </row>
    <row r="179" spans="1:6">
      <c r="A179" s="10" t="s">
        <v>208</v>
      </c>
      <c r="B179" s="13"/>
      <c r="C179" s="160">
        <v>0</v>
      </c>
      <c r="D179" s="146">
        <v>-1534.55</v>
      </c>
      <c r="E179" s="12"/>
      <c r="F179" s="204">
        <f t="shared" si="14"/>
        <v>-1534.55</v>
      </c>
    </row>
    <row r="180" spans="1:6" hidden="1">
      <c r="A180" s="10" t="s">
        <v>427</v>
      </c>
      <c r="B180" s="13"/>
      <c r="C180" s="160">
        <v>0</v>
      </c>
      <c r="D180" s="146">
        <v>0</v>
      </c>
      <c r="E180" s="12"/>
      <c r="F180" s="200">
        <f t="shared" si="14"/>
        <v>0</v>
      </c>
    </row>
    <row r="181" spans="1:6">
      <c r="A181" s="16"/>
      <c r="B181" s="11" t="s">
        <v>174</v>
      </c>
      <c r="C181" s="144">
        <f>SUM(C121+C4)</f>
        <v>1280137.8700000001</v>
      </c>
      <c r="D181" s="144">
        <f>D4+D121</f>
        <v>709934.74699999997</v>
      </c>
      <c r="E181" s="12">
        <f t="shared" si="17"/>
        <v>55.457678710809482</v>
      </c>
      <c r="F181" s="200">
        <f t="shared" si="14"/>
        <v>-570203.12300000014</v>
      </c>
    </row>
  </sheetData>
  <mergeCells count="1">
    <mergeCell ref="A1:F1"/>
  </mergeCells>
  <pageMargins left="0.70866141732283472" right="0" top="0.74803149606299213" bottom="0.74803149606299213" header="0.31496062992125984" footer="0.31496062992125984"/>
  <pageSetup paperSize="9" scale="79" fitToHeight="8" orientation="portrait" copies="0" r:id="rId1"/>
</worksheet>
</file>

<file path=xl/worksheets/sheet2.xml><?xml version="1.0" encoding="utf-8"?>
<worksheet xmlns="http://schemas.openxmlformats.org/spreadsheetml/2006/main" xmlns:r="http://schemas.openxmlformats.org/officeDocument/2006/relationships">
  <sheetPr>
    <pageSetUpPr fitToPage="1"/>
  </sheetPr>
  <dimension ref="A1:S69"/>
  <sheetViews>
    <sheetView workbookViewId="0">
      <selection activeCell="F8" sqref="F8"/>
    </sheetView>
  </sheetViews>
  <sheetFormatPr defaultRowHeight="15"/>
  <cols>
    <col min="1" max="1" width="12.7109375" style="9" customWidth="1"/>
    <col min="2" max="2" width="58.5703125" style="9" customWidth="1"/>
    <col min="3" max="3" width="14.5703125" style="9" customWidth="1"/>
    <col min="4" max="4" width="8.42578125" style="9" hidden="1" customWidth="1"/>
    <col min="5" max="5" width="15" style="9" customWidth="1"/>
    <col min="6" max="6" width="13.5703125" style="98" customWidth="1"/>
    <col min="7" max="7" width="6.7109375" style="9" hidden="1" customWidth="1"/>
    <col min="8" max="8" width="15" style="9" customWidth="1"/>
    <col min="9" max="16384" width="9.140625" style="9"/>
  </cols>
  <sheetData>
    <row r="1" spans="1:19" ht="19.5">
      <c r="A1" s="186" t="s">
        <v>265</v>
      </c>
      <c r="B1" s="186"/>
      <c r="C1" s="186"/>
      <c r="D1" s="186"/>
      <c r="E1" s="186"/>
      <c r="F1" s="186"/>
      <c r="G1" s="186"/>
      <c r="H1" s="186"/>
    </row>
    <row r="2" spans="1:19" ht="19.5">
      <c r="A2" s="186" t="s">
        <v>428</v>
      </c>
      <c r="B2" s="186"/>
      <c r="C2" s="186"/>
      <c r="D2" s="186"/>
      <c r="E2" s="186"/>
      <c r="F2" s="186"/>
      <c r="G2" s="186"/>
      <c r="H2" s="186"/>
    </row>
    <row r="3" spans="1:19" ht="15.75">
      <c r="A3" s="29"/>
      <c r="B3" s="29"/>
      <c r="C3" s="29"/>
      <c r="D3" s="29"/>
      <c r="E3" s="29"/>
      <c r="F3" s="187"/>
      <c r="G3" s="187"/>
      <c r="H3" s="187"/>
    </row>
    <row r="4" spans="1:19" s="30" customFormat="1" ht="110.25" customHeight="1">
      <c r="A4" s="130" t="s">
        <v>266</v>
      </c>
      <c r="B4" s="130" t="s">
        <v>267</v>
      </c>
      <c r="C4" s="131" t="s">
        <v>268</v>
      </c>
      <c r="D4" s="130" t="s">
        <v>269</v>
      </c>
      <c r="E4" s="131" t="s">
        <v>389</v>
      </c>
      <c r="F4" s="131" t="s">
        <v>429</v>
      </c>
      <c r="G4" s="130" t="s">
        <v>270</v>
      </c>
      <c r="H4" s="132" t="s">
        <v>390</v>
      </c>
    </row>
    <row r="5" spans="1:19" s="30" customFormat="1" ht="15.75">
      <c r="A5" s="130">
        <v>1</v>
      </c>
      <c r="B5" s="130">
        <v>2</v>
      </c>
      <c r="C5" s="131">
        <v>3</v>
      </c>
      <c r="D5" s="130"/>
      <c r="E5" s="131">
        <v>4</v>
      </c>
      <c r="F5" s="131">
        <v>5</v>
      </c>
      <c r="G5" s="130"/>
      <c r="H5" s="132">
        <v>6</v>
      </c>
    </row>
    <row r="6" spans="1:19" ht="15.75">
      <c r="A6" s="31">
        <v>100</v>
      </c>
      <c r="B6" s="32" t="s">
        <v>271</v>
      </c>
      <c r="C6" s="33">
        <f>SUM(C7:C14)</f>
        <v>81363.73000000001</v>
      </c>
      <c r="D6" s="34"/>
      <c r="E6" s="33">
        <f>SUM(E7:E14)</f>
        <v>75024.89</v>
      </c>
      <c r="F6" s="33">
        <f>SUM(F7:F14)</f>
        <v>40083.39</v>
      </c>
      <c r="G6" s="34"/>
      <c r="H6" s="36">
        <f>F6/E6*100</f>
        <v>53.426789429481339</v>
      </c>
    </row>
    <row r="7" spans="1:19" s="42" customFormat="1" ht="31.5">
      <c r="A7" s="37">
        <v>102</v>
      </c>
      <c r="B7" s="38" t="s">
        <v>272</v>
      </c>
      <c r="C7" s="39">
        <v>1388.5</v>
      </c>
      <c r="D7" s="40"/>
      <c r="E7" s="39">
        <v>1388.5</v>
      </c>
      <c r="F7" s="39">
        <v>768.39</v>
      </c>
      <c r="G7" s="40"/>
      <c r="H7" s="41">
        <f>F7/E7*100</f>
        <v>55.339575081022687</v>
      </c>
    </row>
    <row r="8" spans="1:19" ht="47.25">
      <c r="A8" s="43">
        <v>103</v>
      </c>
      <c r="B8" s="38" t="s">
        <v>273</v>
      </c>
      <c r="C8" s="44">
        <v>2794.99</v>
      </c>
      <c r="D8" s="45"/>
      <c r="E8" s="44">
        <v>2794.99</v>
      </c>
      <c r="F8" s="44">
        <v>1618</v>
      </c>
      <c r="G8" s="45"/>
      <c r="H8" s="41">
        <f>F8/E8*100</f>
        <v>57.889294773863242</v>
      </c>
      <c r="L8" s="46"/>
      <c r="M8" s="46"/>
      <c r="N8" s="47"/>
      <c r="O8" s="46"/>
      <c r="P8" s="46"/>
      <c r="Q8" s="46"/>
      <c r="R8" s="46"/>
      <c r="S8" s="48"/>
    </row>
    <row r="9" spans="1:19" ht="63">
      <c r="A9" s="43">
        <v>104</v>
      </c>
      <c r="B9" s="38" t="s">
        <v>274</v>
      </c>
      <c r="C9" s="44">
        <v>46101.8</v>
      </c>
      <c r="D9" s="45"/>
      <c r="E9" s="44">
        <v>46101.8</v>
      </c>
      <c r="F9" s="44">
        <v>24545.279999999999</v>
      </c>
      <c r="G9" s="45"/>
      <c r="H9" s="41">
        <f t="shared" ref="H9:H58" si="0">F9/E9*100</f>
        <v>53.241478640747211</v>
      </c>
      <c r="L9" s="49"/>
      <c r="M9" s="50"/>
      <c r="N9" s="51"/>
      <c r="O9" s="52"/>
      <c r="P9" s="53"/>
      <c r="Q9" s="52"/>
      <c r="R9" s="53"/>
      <c r="S9" s="48"/>
    </row>
    <row r="10" spans="1:19" ht="15.75">
      <c r="A10" s="43">
        <v>105</v>
      </c>
      <c r="B10" s="38" t="s">
        <v>275</v>
      </c>
      <c r="C10" s="44">
        <v>22.1</v>
      </c>
      <c r="D10" s="45"/>
      <c r="E10" s="44">
        <v>22.1</v>
      </c>
      <c r="F10" s="44">
        <v>0</v>
      </c>
      <c r="G10" s="45"/>
      <c r="H10" s="41">
        <f t="shared" si="0"/>
        <v>0</v>
      </c>
      <c r="L10" s="54"/>
      <c r="M10" s="55"/>
      <c r="N10" s="56"/>
      <c r="O10" s="57"/>
      <c r="P10" s="57"/>
      <c r="Q10" s="57"/>
      <c r="R10" s="58"/>
      <c r="S10" s="48"/>
    </row>
    <row r="11" spans="1:19" ht="47.25">
      <c r="A11" s="43">
        <v>106</v>
      </c>
      <c r="B11" s="38" t="s">
        <v>276</v>
      </c>
      <c r="C11" s="44">
        <v>12579.62</v>
      </c>
      <c r="D11" s="45"/>
      <c r="E11" s="44">
        <v>12579.62</v>
      </c>
      <c r="F11" s="44">
        <v>6706.65</v>
      </c>
      <c r="G11" s="45"/>
      <c r="H11" s="41">
        <f t="shared" si="0"/>
        <v>53.313613606770303</v>
      </c>
      <c r="L11" s="59"/>
      <c r="M11" s="55"/>
      <c r="N11" s="60"/>
      <c r="O11" s="61"/>
      <c r="P11" s="61"/>
      <c r="Q11" s="61"/>
      <c r="R11" s="58"/>
      <c r="S11" s="48"/>
    </row>
    <row r="12" spans="1:19" ht="15.75">
      <c r="A12" s="43">
        <v>107</v>
      </c>
      <c r="B12" s="38" t="s">
        <v>277</v>
      </c>
      <c r="C12" s="44">
        <v>0</v>
      </c>
      <c r="D12" s="45"/>
      <c r="E12" s="44">
        <v>0</v>
      </c>
      <c r="F12" s="44">
        <v>0</v>
      </c>
      <c r="G12" s="45"/>
      <c r="H12" s="41">
        <v>0</v>
      </c>
      <c r="L12" s="59"/>
      <c r="M12" s="55"/>
      <c r="N12" s="60"/>
      <c r="O12" s="61"/>
      <c r="P12" s="58"/>
      <c r="Q12" s="61"/>
      <c r="R12" s="58"/>
      <c r="S12" s="48"/>
    </row>
    <row r="13" spans="1:19" ht="15.75">
      <c r="A13" s="43">
        <v>111</v>
      </c>
      <c r="B13" s="38" t="s">
        <v>278</v>
      </c>
      <c r="C13" s="62">
        <v>7500</v>
      </c>
      <c r="D13" s="63"/>
      <c r="E13" s="62">
        <v>1161.1600000000001</v>
      </c>
      <c r="F13" s="62">
        <v>0</v>
      </c>
      <c r="G13" s="63"/>
      <c r="H13" s="41">
        <v>82.7</v>
      </c>
      <c r="L13" s="59"/>
      <c r="M13" s="55"/>
      <c r="N13" s="60"/>
      <c r="O13" s="61"/>
      <c r="P13" s="61"/>
      <c r="Q13" s="61"/>
      <c r="R13" s="58"/>
      <c r="S13" s="48"/>
    </row>
    <row r="14" spans="1:19" ht="15.75">
      <c r="A14" s="43">
        <v>113</v>
      </c>
      <c r="B14" s="38" t="s">
        <v>279</v>
      </c>
      <c r="C14" s="44">
        <v>10976.72</v>
      </c>
      <c r="D14" s="45"/>
      <c r="E14" s="44">
        <v>10976.72</v>
      </c>
      <c r="F14" s="44">
        <v>6445.07</v>
      </c>
      <c r="G14" s="45"/>
      <c r="H14" s="41">
        <f t="shared" si="0"/>
        <v>58.715809458563214</v>
      </c>
      <c r="L14" s="59"/>
      <c r="M14" s="55"/>
      <c r="N14" s="60"/>
      <c r="O14" s="61"/>
      <c r="P14" s="58"/>
      <c r="Q14" s="61"/>
      <c r="R14" s="58"/>
      <c r="S14" s="48"/>
    </row>
    <row r="15" spans="1:19" ht="31.5">
      <c r="A15" s="64">
        <v>300</v>
      </c>
      <c r="B15" s="65" t="s">
        <v>280</v>
      </c>
      <c r="C15" s="66">
        <f>SUM(C16:C19)</f>
        <v>8632.51</v>
      </c>
      <c r="D15" s="67"/>
      <c r="E15" s="66">
        <f>SUM(E16:E19)</f>
        <v>8731.51</v>
      </c>
      <c r="F15" s="66">
        <f>SUM(F16:F19)</f>
        <v>3025.7200000000003</v>
      </c>
      <c r="G15" s="67"/>
      <c r="H15" s="133">
        <f t="shared" si="0"/>
        <v>34.652883636392787</v>
      </c>
      <c r="L15" s="59"/>
      <c r="M15" s="55"/>
      <c r="N15" s="60"/>
      <c r="O15" s="61"/>
      <c r="P15" s="61"/>
      <c r="Q15" s="61"/>
      <c r="R15" s="58"/>
      <c r="S15" s="48"/>
    </row>
    <row r="16" spans="1:19" ht="15.75">
      <c r="A16" s="43">
        <v>302</v>
      </c>
      <c r="B16" s="38" t="s">
        <v>281</v>
      </c>
      <c r="C16" s="44">
        <v>0</v>
      </c>
      <c r="D16" s="41"/>
      <c r="E16" s="44">
        <v>0</v>
      </c>
      <c r="F16" s="44">
        <v>0</v>
      </c>
      <c r="G16" s="45"/>
      <c r="H16" s="41">
        <v>0</v>
      </c>
      <c r="L16" s="59"/>
      <c r="M16" s="55"/>
      <c r="N16" s="60"/>
      <c r="O16" s="61"/>
      <c r="P16" s="61"/>
      <c r="Q16" s="61"/>
      <c r="R16" s="58"/>
      <c r="S16" s="48"/>
    </row>
    <row r="17" spans="1:19" ht="47.25">
      <c r="A17" s="43">
        <v>309</v>
      </c>
      <c r="B17" s="38" t="s">
        <v>282</v>
      </c>
      <c r="C17" s="44">
        <v>5456.9</v>
      </c>
      <c r="D17" s="45"/>
      <c r="E17" s="44">
        <v>5456.9</v>
      </c>
      <c r="F17" s="44">
        <v>1601.73</v>
      </c>
      <c r="G17" s="45"/>
      <c r="H17" s="41">
        <f t="shared" si="0"/>
        <v>29.352379556158258</v>
      </c>
      <c r="L17" s="59"/>
      <c r="M17" s="55"/>
      <c r="N17" s="60"/>
      <c r="O17" s="61"/>
      <c r="P17" s="58"/>
      <c r="Q17" s="61"/>
      <c r="R17" s="58"/>
      <c r="S17" s="48"/>
    </row>
    <row r="18" spans="1:19" ht="15.75">
      <c r="A18" s="43">
        <v>310</v>
      </c>
      <c r="B18" s="38" t="s">
        <v>283</v>
      </c>
      <c r="C18" s="44">
        <v>1938</v>
      </c>
      <c r="D18" s="45"/>
      <c r="E18" s="44">
        <v>2037</v>
      </c>
      <c r="F18" s="44">
        <v>570.44000000000005</v>
      </c>
      <c r="G18" s="45"/>
      <c r="H18" s="41">
        <f t="shared" si="0"/>
        <v>28.003927344133533</v>
      </c>
      <c r="L18" s="68"/>
      <c r="M18" s="69"/>
      <c r="N18" s="70"/>
      <c r="O18" s="71"/>
      <c r="P18" s="71"/>
      <c r="Q18" s="71"/>
      <c r="R18" s="58"/>
      <c r="S18" s="48"/>
    </row>
    <row r="19" spans="1:19" ht="31.5">
      <c r="A19" s="43">
        <v>314</v>
      </c>
      <c r="B19" s="38" t="s">
        <v>284</v>
      </c>
      <c r="C19" s="44">
        <v>1237.6099999999999</v>
      </c>
      <c r="D19" s="45"/>
      <c r="E19" s="44">
        <v>1237.6099999999999</v>
      </c>
      <c r="F19" s="44">
        <v>853.55</v>
      </c>
      <c r="G19" s="45"/>
      <c r="H19" s="41">
        <f t="shared" si="0"/>
        <v>68.967606919788949</v>
      </c>
      <c r="L19" s="59"/>
      <c r="M19" s="55"/>
      <c r="N19" s="72"/>
      <c r="O19" s="61"/>
      <c r="P19" s="61"/>
      <c r="Q19" s="61"/>
      <c r="R19" s="58"/>
      <c r="S19" s="48"/>
    </row>
    <row r="20" spans="1:19" ht="15.75">
      <c r="A20" s="73">
        <v>400</v>
      </c>
      <c r="B20" s="32" t="s">
        <v>285</v>
      </c>
      <c r="C20" s="33">
        <f>SUM(C21:C26)</f>
        <v>106944.07</v>
      </c>
      <c r="D20" s="34"/>
      <c r="E20" s="33">
        <f>SUM(E21:E26)</f>
        <v>106944.07</v>
      </c>
      <c r="F20" s="33">
        <f>SUM(F21:F26)</f>
        <v>34232.959999999999</v>
      </c>
      <c r="G20" s="34"/>
      <c r="H20" s="36">
        <f t="shared" si="0"/>
        <v>32.010152596586231</v>
      </c>
      <c r="L20" s="59"/>
      <c r="M20" s="55"/>
      <c r="N20" s="72"/>
      <c r="O20" s="61"/>
      <c r="P20" s="61"/>
      <c r="Q20" s="61"/>
      <c r="R20" s="58"/>
      <c r="S20" s="48"/>
    </row>
    <row r="21" spans="1:19" ht="15.75">
      <c r="A21" s="43">
        <v>405</v>
      </c>
      <c r="B21" s="38" t="s">
        <v>286</v>
      </c>
      <c r="C21" s="44">
        <v>1029.7</v>
      </c>
      <c r="D21" s="45"/>
      <c r="E21" s="44">
        <v>1029.7</v>
      </c>
      <c r="F21" s="44">
        <v>0</v>
      </c>
      <c r="G21" s="45"/>
      <c r="H21" s="41">
        <f t="shared" si="0"/>
        <v>0</v>
      </c>
      <c r="L21" s="59"/>
      <c r="M21" s="55"/>
      <c r="N21" s="72"/>
      <c r="O21" s="61"/>
      <c r="P21" s="61"/>
      <c r="Q21" s="61"/>
      <c r="R21" s="58"/>
      <c r="S21" s="48"/>
    </row>
    <row r="22" spans="1:19" ht="15.75">
      <c r="A22" s="43">
        <v>406</v>
      </c>
      <c r="B22" s="38" t="s">
        <v>287</v>
      </c>
      <c r="C22" s="44">
        <v>1453.5</v>
      </c>
      <c r="D22" s="45"/>
      <c r="E22" s="44">
        <v>1453.5</v>
      </c>
      <c r="F22" s="44">
        <v>305.89999999999998</v>
      </c>
      <c r="G22" s="45"/>
      <c r="H22" s="41">
        <f t="shared" si="0"/>
        <v>21.045751633986924</v>
      </c>
      <c r="L22" s="59"/>
      <c r="M22" s="55"/>
      <c r="N22" s="72"/>
      <c r="O22" s="61"/>
      <c r="P22" s="61"/>
      <c r="Q22" s="61"/>
      <c r="R22" s="58"/>
      <c r="S22" s="48"/>
    </row>
    <row r="23" spans="1:19" ht="15.75">
      <c r="A23" s="43">
        <v>408</v>
      </c>
      <c r="B23" s="74" t="s">
        <v>288</v>
      </c>
      <c r="C23" s="44">
        <v>365.3</v>
      </c>
      <c r="D23" s="45"/>
      <c r="E23" s="44">
        <v>365.3</v>
      </c>
      <c r="F23" s="44">
        <v>230</v>
      </c>
      <c r="G23" s="45"/>
      <c r="H23" s="41">
        <f t="shared" si="0"/>
        <v>62.961949082945523</v>
      </c>
      <c r="L23" s="75"/>
      <c r="M23" s="50"/>
      <c r="N23" s="76"/>
      <c r="O23" s="52"/>
      <c r="P23" s="51"/>
      <c r="Q23" s="52"/>
      <c r="R23" s="58"/>
      <c r="S23" s="48"/>
    </row>
    <row r="24" spans="1:19" ht="15.75">
      <c r="A24" s="43">
        <v>409</v>
      </c>
      <c r="B24" s="77" t="s">
        <v>289</v>
      </c>
      <c r="C24" s="44">
        <v>95777.52</v>
      </c>
      <c r="D24" s="45"/>
      <c r="E24" s="44">
        <v>95777.52</v>
      </c>
      <c r="F24" s="44">
        <v>31700.66</v>
      </c>
      <c r="G24" s="45"/>
      <c r="H24" s="41">
        <f t="shared" si="0"/>
        <v>33.098225972023499</v>
      </c>
      <c r="L24" s="59"/>
      <c r="M24" s="55"/>
      <c r="N24" s="72"/>
      <c r="O24" s="61"/>
      <c r="P24" s="61"/>
      <c r="Q24" s="61"/>
      <c r="R24" s="58"/>
      <c r="S24" s="48"/>
    </row>
    <row r="25" spans="1:19" ht="15.75">
      <c r="A25" s="43">
        <v>410</v>
      </c>
      <c r="B25" s="77" t="s">
        <v>290</v>
      </c>
      <c r="C25" s="44">
        <v>84</v>
      </c>
      <c r="D25" s="45"/>
      <c r="E25" s="44">
        <v>84</v>
      </c>
      <c r="F25" s="44">
        <v>59.31</v>
      </c>
      <c r="G25" s="45"/>
      <c r="H25" s="41">
        <f t="shared" si="0"/>
        <v>70.607142857142861</v>
      </c>
      <c r="L25" s="59"/>
      <c r="M25" s="55"/>
      <c r="N25" s="72"/>
      <c r="O25" s="61"/>
      <c r="P25" s="61"/>
      <c r="Q25" s="61"/>
      <c r="R25" s="58"/>
      <c r="S25" s="48"/>
    </row>
    <row r="26" spans="1:19" ht="15.75">
      <c r="A26" s="43">
        <v>412</v>
      </c>
      <c r="B26" s="74" t="s">
        <v>291</v>
      </c>
      <c r="C26" s="44">
        <v>8234.0499999999993</v>
      </c>
      <c r="D26" s="45"/>
      <c r="E26" s="44">
        <v>8234.0499999999993</v>
      </c>
      <c r="F26" s="44">
        <v>1937.09</v>
      </c>
      <c r="G26" s="45"/>
      <c r="H26" s="41">
        <f t="shared" si="0"/>
        <v>23.525361152774153</v>
      </c>
      <c r="L26" s="59"/>
      <c r="M26" s="78"/>
      <c r="N26" s="72"/>
      <c r="O26" s="61"/>
      <c r="P26" s="61"/>
      <c r="Q26" s="61"/>
      <c r="R26" s="58"/>
      <c r="S26" s="48"/>
    </row>
    <row r="27" spans="1:19" s="79" customFormat="1" ht="15.75">
      <c r="A27" s="31">
        <v>500</v>
      </c>
      <c r="B27" s="32" t="s">
        <v>292</v>
      </c>
      <c r="C27" s="33">
        <f>SUM(C28:C31)</f>
        <v>205096.26</v>
      </c>
      <c r="D27" s="34"/>
      <c r="E27" s="33">
        <f>SUM(E28:E31)</f>
        <v>211336.1</v>
      </c>
      <c r="F27" s="33">
        <f>SUM(F28:F31)</f>
        <v>46122.84</v>
      </c>
      <c r="G27" s="34"/>
      <c r="H27" s="36">
        <f t="shared" si="0"/>
        <v>21.824401983380973</v>
      </c>
      <c r="L27" s="59"/>
      <c r="M27" s="80"/>
      <c r="N27" s="72"/>
      <c r="O27" s="61"/>
      <c r="P27" s="58"/>
      <c r="Q27" s="61"/>
      <c r="R27" s="58"/>
      <c r="S27" s="81"/>
    </row>
    <row r="28" spans="1:19" ht="15.75">
      <c r="A28" s="43">
        <v>501</v>
      </c>
      <c r="B28" s="74" t="s">
        <v>293</v>
      </c>
      <c r="C28" s="44">
        <v>61830.65</v>
      </c>
      <c r="D28" s="45"/>
      <c r="E28" s="44">
        <v>61830.65</v>
      </c>
      <c r="F28" s="44">
        <v>12149.57</v>
      </c>
      <c r="G28" s="45"/>
      <c r="H28" s="41">
        <f t="shared" si="0"/>
        <v>19.649752994671736</v>
      </c>
      <c r="L28" s="59"/>
      <c r="M28" s="80"/>
      <c r="N28" s="72"/>
      <c r="O28" s="61"/>
      <c r="P28" s="61"/>
      <c r="Q28" s="61"/>
      <c r="R28" s="58"/>
      <c r="S28" s="48"/>
    </row>
    <row r="29" spans="1:19" ht="15.75">
      <c r="A29" s="43">
        <v>502</v>
      </c>
      <c r="B29" s="74" t="s">
        <v>294</v>
      </c>
      <c r="C29" s="44">
        <v>106418.76</v>
      </c>
      <c r="D29" s="45"/>
      <c r="E29" s="44">
        <v>112658.6</v>
      </c>
      <c r="F29" s="44">
        <v>11570.99</v>
      </c>
      <c r="G29" s="45"/>
      <c r="H29" s="41">
        <f t="shared" si="0"/>
        <v>10.27084483563616</v>
      </c>
      <c r="L29" s="59"/>
      <c r="M29" s="78"/>
      <c r="N29" s="72"/>
      <c r="O29" s="61"/>
      <c r="P29" s="58"/>
      <c r="Q29" s="61"/>
      <c r="R29" s="58"/>
      <c r="S29" s="48"/>
    </row>
    <row r="30" spans="1:19" ht="15.75">
      <c r="A30" s="43">
        <v>503</v>
      </c>
      <c r="B30" s="74" t="s">
        <v>295</v>
      </c>
      <c r="C30" s="44">
        <v>28788.22</v>
      </c>
      <c r="D30" s="45"/>
      <c r="E30" s="44">
        <v>28788.22</v>
      </c>
      <c r="F30" s="44">
        <v>15468.7</v>
      </c>
      <c r="G30" s="45"/>
      <c r="H30" s="41">
        <f t="shared" si="0"/>
        <v>53.732742072972904</v>
      </c>
      <c r="L30" s="49"/>
      <c r="M30" s="50"/>
      <c r="N30" s="51"/>
      <c r="O30" s="52"/>
      <c r="P30" s="53"/>
      <c r="Q30" s="52"/>
      <c r="R30" s="58"/>
      <c r="S30" s="48"/>
    </row>
    <row r="31" spans="1:19" ht="31.5">
      <c r="A31" s="43">
        <v>505</v>
      </c>
      <c r="B31" s="74" t="s">
        <v>296</v>
      </c>
      <c r="C31" s="44">
        <v>8058.63</v>
      </c>
      <c r="D31" s="45"/>
      <c r="E31" s="44">
        <v>8058.63</v>
      </c>
      <c r="F31" s="44">
        <v>6933.58</v>
      </c>
      <c r="G31" s="45"/>
      <c r="H31" s="41">
        <f t="shared" si="0"/>
        <v>86.039190284204636</v>
      </c>
      <c r="L31" s="59"/>
      <c r="M31" s="78"/>
      <c r="N31" s="60"/>
      <c r="O31" s="61"/>
      <c r="P31" s="61"/>
      <c r="Q31" s="61"/>
      <c r="R31" s="58"/>
      <c r="S31" s="48"/>
    </row>
    <row r="32" spans="1:19" s="79" customFormat="1" ht="15.75">
      <c r="A32" s="31">
        <v>600</v>
      </c>
      <c r="B32" s="32" t="s">
        <v>297</v>
      </c>
      <c r="C32" s="33">
        <f>SUM(C33:C35)</f>
        <v>1154.45</v>
      </c>
      <c r="D32" s="35">
        <f>SUM(D35)</f>
        <v>0</v>
      </c>
      <c r="E32" s="33">
        <f>SUM(E33:E35)</f>
        <v>1154.45</v>
      </c>
      <c r="F32" s="33">
        <f>SUM(F33:F35)</f>
        <v>520.18000000000006</v>
      </c>
      <c r="G32" s="34"/>
      <c r="H32" s="36">
        <f t="shared" si="0"/>
        <v>45.058685954350558</v>
      </c>
      <c r="L32" s="59"/>
      <c r="M32" s="78"/>
      <c r="N32" s="60"/>
      <c r="O32" s="61"/>
      <c r="P32" s="58"/>
      <c r="Q32" s="61"/>
      <c r="R32" s="58"/>
      <c r="S32" s="81"/>
    </row>
    <row r="33" spans="1:19" s="79" customFormat="1" ht="15.75">
      <c r="A33" s="82">
        <v>602</v>
      </c>
      <c r="B33" s="74" t="s">
        <v>298</v>
      </c>
      <c r="C33" s="44">
        <v>344.4</v>
      </c>
      <c r="D33" s="45"/>
      <c r="E33" s="44">
        <v>344.4</v>
      </c>
      <c r="F33" s="44">
        <v>78</v>
      </c>
      <c r="G33" s="45"/>
      <c r="H33" s="41">
        <f t="shared" si="0"/>
        <v>22.648083623693381</v>
      </c>
      <c r="L33" s="59"/>
      <c r="M33" s="78"/>
      <c r="N33" s="60"/>
      <c r="O33" s="61"/>
      <c r="P33" s="58"/>
      <c r="Q33" s="61"/>
      <c r="R33" s="58"/>
      <c r="S33" s="81"/>
    </row>
    <row r="34" spans="1:19" s="79" customFormat="1" ht="31.5">
      <c r="A34" s="82">
        <v>603</v>
      </c>
      <c r="B34" s="74" t="s">
        <v>299</v>
      </c>
      <c r="C34" s="44">
        <v>485.5</v>
      </c>
      <c r="D34" s="45"/>
      <c r="E34" s="44">
        <v>485.5</v>
      </c>
      <c r="F34" s="44">
        <v>129.18</v>
      </c>
      <c r="G34" s="45"/>
      <c r="H34" s="41">
        <f t="shared" si="0"/>
        <v>26.607621009268794</v>
      </c>
      <c r="L34" s="59"/>
      <c r="M34" s="78"/>
      <c r="N34" s="60"/>
      <c r="O34" s="61"/>
      <c r="P34" s="58"/>
      <c r="Q34" s="61"/>
      <c r="R34" s="58"/>
      <c r="S34" s="81"/>
    </row>
    <row r="35" spans="1:19" s="79" customFormat="1" ht="15.75">
      <c r="A35" s="82">
        <v>605</v>
      </c>
      <c r="B35" s="74" t="s">
        <v>300</v>
      </c>
      <c r="C35" s="44">
        <v>324.55</v>
      </c>
      <c r="D35" s="45"/>
      <c r="E35" s="44">
        <v>324.55</v>
      </c>
      <c r="F35" s="44">
        <v>313</v>
      </c>
      <c r="G35" s="45"/>
      <c r="H35" s="41">
        <f t="shared" si="0"/>
        <v>96.44122631335695</v>
      </c>
      <c r="L35" s="59"/>
      <c r="M35" s="78"/>
      <c r="N35" s="72"/>
      <c r="O35" s="61"/>
      <c r="P35" s="61"/>
      <c r="Q35" s="61"/>
      <c r="R35" s="58"/>
      <c r="S35" s="81"/>
    </row>
    <row r="36" spans="1:19" s="79" customFormat="1" ht="15.75">
      <c r="A36" s="31">
        <v>700</v>
      </c>
      <c r="B36" s="32" t="s">
        <v>301</v>
      </c>
      <c r="C36" s="33">
        <f>SUM(C37:C40)</f>
        <v>761998.46999999986</v>
      </c>
      <c r="D36" s="34"/>
      <c r="E36" s="33">
        <f>SUM(E37:E40)</f>
        <v>761998.46999999986</v>
      </c>
      <c r="F36" s="33">
        <f>SUM(F37:F40)</f>
        <v>450290.66999999993</v>
      </c>
      <c r="G36" s="34"/>
      <c r="H36" s="36">
        <f t="shared" si="0"/>
        <v>59.093382431594641</v>
      </c>
      <c r="L36" s="59"/>
      <c r="M36" s="78"/>
      <c r="N36" s="60"/>
      <c r="O36" s="61"/>
      <c r="P36" s="58"/>
      <c r="Q36" s="61"/>
      <c r="R36" s="58"/>
      <c r="S36" s="81"/>
    </row>
    <row r="37" spans="1:19" s="79" customFormat="1" ht="15.75">
      <c r="A37" s="83">
        <v>701</v>
      </c>
      <c r="B37" s="74" t="s">
        <v>302</v>
      </c>
      <c r="C37" s="44">
        <v>274055.2</v>
      </c>
      <c r="D37" s="45"/>
      <c r="E37" s="44">
        <v>274055.2</v>
      </c>
      <c r="F37" s="44">
        <v>160369.93</v>
      </c>
      <c r="G37" s="45"/>
      <c r="H37" s="41">
        <f t="shared" si="0"/>
        <v>58.517382629484857</v>
      </c>
      <c r="L37" s="49"/>
      <c r="M37" s="50"/>
      <c r="N37" s="51"/>
      <c r="O37" s="51"/>
      <c r="P37" s="51"/>
      <c r="Q37" s="52"/>
      <c r="R37" s="58"/>
      <c r="S37" s="81"/>
    </row>
    <row r="38" spans="1:19" s="79" customFormat="1" ht="15.75">
      <c r="A38" s="83">
        <v>702</v>
      </c>
      <c r="B38" s="74" t="s">
        <v>303</v>
      </c>
      <c r="C38" s="44">
        <v>444173.99</v>
      </c>
      <c r="D38" s="45"/>
      <c r="E38" s="44">
        <v>444173.99</v>
      </c>
      <c r="F38" s="44">
        <v>261467.54</v>
      </c>
      <c r="G38" s="45"/>
      <c r="H38" s="41">
        <f t="shared" si="0"/>
        <v>58.866017796314466</v>
      </c>
      <c r="L38" s="84"/>
      <c r="M38" s="78"/>
      <c r="N38" s="60"/>
      <c r="O38" s="61"/>
      <c r="P38" s="58"/>
      <c r="Q38" s="61"/>
      <c r="R38" s="58"/>
      <c r="S38" s="81"/>
    </row>
    <row r="39" spans="1:19" s="79" customFormat="1" ht="15.75">
      <c r="A39" s="83">
        <v>707</v>
      </c>
      <c r="B39" s="74" t="s">
        <v>304</v>
      </c>
      <c r="C39" s="44">
        <v>19296.71</v>
      </c>
      <c r="D39" s="45"/>
      <c r="E39" s="44">
        <v>19296.71</v>
      </c>
      <c r="F39" s="44">
        <v>15917.79</v>
      </c>
      <c r="G39" s="45"/>
      <c r="H39" s="41">
        <f t="shared" si="0"/>
        <v>82.489657563387752</v>
      </c>
      <c r="L39" s="49"/>
      <c r="M39" s="50"/>
      <c r="N39" s="76"/>
      <c r="O39" s="52"/>
      <c r="P39" s="52"/>
      <c r="Q39" s="52"/>
      <c r="R39" s="58"/>
      <c r="S39" s="81"/>
    </row>
    <row r="40" spans="1:19" s="79" customFormat="1" ht="15.75">
      <c r="A40" s="83">
        <v>709</v>
      </c>
      <c r="B40" s="74" t="s">
        <v>305</v>
      </c>
      <c r="C40" s="44">
        <v>24472.57</v>
      </c>
      <c r="D40" s="45"/>
      <c r="E40" s="44">
        <v>24472.57</v>
      </c>
      <c r="F40" s="44">
        <v>12535.41</v>
      </c>
      <c r="G40" s="45"/>
      <c r="H40" s="41">
        <f t="shared" si="0"/>
        <v>51.22228682970362</v>
      </c>
      <c r="L40" s="85"/>
      <c r="M40" s="78"/>
      <c r="N40" s="72"/>
      <c r="O40" s="61"/>
      <c r="P40" s="58"/>
      <c r="Q40" s="61"/>
      <c r="R40" s="58"/>
      <c r="S40" s="81"/>
    </row>
    <row r="41" spans="1:19" s="79" customFormat="1" ht="15.75">
      <c r="A41" s="73">
        <v>800</v>
      </c>
      <c r="B41" s="32" t="s">
        <v>306</v>
      </c>
      <c r="C41" s="33">
        <f>SUM(C42:C43)</f>
        <v>66032.930000000008</v>
      </c>
      <c r="D41" s="34"/>
      <c r="E41" s="33">
        <f>SUM(E42:E43)</f>
        <v>66032.930000000008</v>
      </c>
      <c r="F41" s="33">
        <f>SUM(F42:F43)</f>
        <v>34665.46</v>
      </c>
      <c r="G41" s="34"/>
      <c r="H41" s="36">
        <f t="shared" si="0"/>
        <v>52.497231305653088</v>
      </c>
      <c r="L41" s="85"/>
      <c r="M41" s="78"/>
      <c r="N41" s="72"/>
      <c r="O41" s="61"/>
      <c r="P41" s="61"/>
      <c r="Q41" s="61"/>
      <c r="R41" s="58"/>
      <c r="S41" s="81"/>
    </row>
    <row r="42" spans="1:19" s="79" customFormat="1" ht="15.75">
      <c r="A42" s="83">
        <v>801</v>
      </c>
      <c r="B42" s="74" t="s">
        <v>307</v>
      </c>
      <c r="C42" s="44">
        <v>53383.37</v>
      </c>
      <c r="D42" s="45"/>
      <c r="E42" s="44">
        <v>53383.37</v>
      </c>
      <c r="F42" s="44">
        <v>28319.13</v>
      </c>
      <c r="G42" s="45"/>
      <c r="H42" s="41">
        <f t="shared" si="0"/>
        <v>53.048599217321801</v>
      </c>
      <c r="L42" s="85"/>
      <c r="M42" s="78"/>
      <c r="N42" s="72"/>
      <c r="O42" s="61"/>
      <c r="P42" s="61"/>
      <c r="Q42" s="61"/>
      <c r="R42" s="58"/>
      <c r="S42" s="81"/>
    </row>
    <row r="43" spans="1:19" s="79" customFormat="1" ht="15.75">
      <c r="A43" s="83">
        <v>804</v>
      </c>
      <c r="B43" s="74" t="s">
        <v>308</v>
      </c>
      <c r="C43" s="44">
        <v>12649.56</v>
      </c>
      <c r="D43" s="45"/>
      <c r="E43" s="44">
        <v>12649.56</v>
      </c>
      <c r="F43" s="44">
        <v>6346.33</v>
      </c>
      <c r="G43" s="45"/>
      <c r="H43" s="41">
        <f t="shared" si="0"/>
        <v>50.170361656848151</v>
      </c>
      <c r="L43" s="85"/>
      <c r="M43" s="78"/>
      <c r="N43" s="72"/>
      <c r="O43" s="61"/>
      <c r="P43" s="58"/>
      <c r="Q43" s="61"/>
      <c r="R43" s="58"/>
      <c r="S43" s="81"/>
    </row>
    <row r="44" spans="1:19" s="79" customFormat="1" ht="15.75">
      <c r="A44" s="86">
        <v>900</v>
      </c>
      <c r="B44" s="32" t="s">
        <v>309</v>
      </c>
      <c r="C44" s="33">
        <f>SUM(C45:C45)</f>
        <v>325.39999999999998</v>
      </c>
      <c r="D44" s="34"/>
      <c r="E44" s="33">
        <f>SUM(E45:E45)</f>
        <v>325.39999999999998</v>
      </c>
      <c r="F44" s="33">
        <f>SUM(F45:F45)</f>
        <v>0</v>
      </c>
      <c r="G44" s="34"/>
      <c r="H44" s="41">
        <f t="shared" si="0"/>
        <v>0</v>
      </c>
      <c r="L44" s="75"/>
      <c r="M44" s="50"/>
      <c r="N44" s="76"/>
      <c r="O44" s="52"/>
      <c r="P44" s="52"/>
      <c r="Q44" s="52"/>
      <c r="R44" s="58"/>
      <c r="S44" s="81"/>
    </row>
    <row r="45" spans="1:19" s="79" customFormat="1" ht="15.75">
      <c r="A45" s="83">
        <v>909</v>
      </c>
      <c r="B45" s="74" t="s">
        <v>310</v>
      </c>
      <c r="C45" s="44">
        <v>325.39999999999998</v>
      </c>
      <c r="D45" s="45"/>
      <c r="E45" s="44">
        <v>325.39999999999998</v>
      </c>
      <c r="F45" s="44">
        <v>0</v>
      </c>
      <c r="G45" s="45"/>
      <c r="H45" s="41">
        <f t="shared" si="0"/>
        <v>0</v>
      </c>
      <c r="L45" s="85"/>
      <c r="M45" s="78"/>
      <c r="N45" s="72"/>
      <c r="O45" s="61"/>
      <c r="P45" s="61"/>
      <c r="Q45" s="61"/>
      <c r="R45" s="58"/>
      <c r="S45" s="81"/>
    </row>
    <row r="46" spans="1:19" s="79" customFormat="1" ht="15.75">
      <c r="A46" s="87">
        <v>1000</v>
      </c>
      <c r="B46" s="32" t="s">
        <v>311</v>
      </c>
      <c r="C46" s="33">
        <f>SUM(C47:C50)</f>
        <v>109684.25</v>
      </c>
      <c r="D46" s="34"/>
      <c r="E46" s="33">
        <f>SUM(E47:E50)</f>
        <v>109684.253</v>
      </c>
      <c r="F46" s="33">
        <f>SUM(F47:F50)</f>
        <v>70936.437000000005</v>
      </c>
      <c r="G46" s="34"/>
      <c r="H46" s="36">
        <f t="shared" si="0"/>
        <v>64.673310032936087</v>
      </c>
      <c r="L46" s="85"/>
      <c r="M46" s="78"/>
      <c r="N46" s="72"/>
      <c r="O46" s="61"/>
      <c r="P46" s="61"/>
      <c r="Q46" s="61"/>
      <c r="R46" s="58"/>
      <c r="S46" s="81"/>
    </row>
    <row r="47" spans="1:19" s="79" customFormat="1" ht="15.75">
      <c r="A47" s="88">
        <v>1001</v>
      </c>
      <c r="B47" s="74" t="s">
        <v>312</v>
      </c>
      <c r="C47" s="44">
        <v>6897.38</v>
      </c>
      <c r="D47" s="45"/>
      <c r="E47" s="44">
        <v>6897.38</v>
      </c>
      <c r="F47" s="44">
        <v>3050.24</v>
      </c>
      <c r="G47" s="45"/>
      <c r="H47" s="41">
        <f t="shared" si="0"/>
        <v>44.223168797427427</v>
      </c>
      <c r="L47" s="89"/>
      <c r="M47" s="50"/>
      <c r="N47" s="76"/>
      <c r="O47" s="52"/>
      <c r="P47" s="53"/>
      <c r="Q47" s="52"/>
      <c r="R47" s="58"/>
      <c r="S47" s="81"/>
    </row>
    <row r="48" spans="1:19" s="79" customFormat="1" ht="15.75">
      <c r="A48" s="88">
        <v>1002</v>
      </c>
      <c r="B48" s="74" t="s">
        <v>313</v>
      </c>
      <c r="C48" s="44">
        <v>2272.8000000000002</v>
      </c>
      <c r="D48" s="45"/>
      <c r="E48" s="44">
        <v>2272.8000000000002</v>
      </c>
      <c r="F48" s="44">
        <v>1360</v>
      </c>
      <c r="G48" s="45"/>
      <c r="H48" s="41">
        <f t="shared" si="0"/>
        <v>59.838085181274195</v>
      </c>
      <c r="L48" s="85"/>
      <c r="M48" s="78"/>
      <c r="N48" s="72"/>
      <c r="O48" s="61"/>
      <c r="P48" s="61"/>
      <c r="Q48" s="61"/>
      <c r="R48" s="58"/>
      <c r="S48" s="81"/>
    </row>
    <row r="49" spans="1:19" s="90" customFormat="1" ht="15.75">
      <c r="A49" s="88">
        <v>1003</v>
      </c>
      <c r="B49" s="74" t="s">
        <v>314</v>
      </c>
      <c r="C49" s="44">
        <v>93008.97</v>
      </c>
      <c r="D49" s="45"/>
      <c r="E49" s="44">
        <v>93008.97</v>
      </c>
      <c r="F49" s="44">
        <v>64738.834000000003</v>
      </c>
      <c r="G49" s="45"/>
      <c r="H49" s="41">
        <f t="shared" si="0"/>
        <v>69.6049359540268</v>
      </c>
      <c r="L49" s="91"/>
      <c r="M49" s="50"/>
      <c r="N49" s="76"/>
      <c r="O49" s="52"/>
      <c r="P49" s="53"/>
      <c r="Q49" s="52"/>
      <c r="R49" s="58"/>
      <c r="S49" s="92"/>
    </row>
    <row r="50" spans="1:19" s="79" customFormat="1" ht="15.75">
      <c r="A50" s="88">
        <v>1006</v>
      </c>
      <c r="B50" s="74" t="s">
        <v>315</v>
      </c>
      <c r="C50" s="44">
        <v>7505.1</v>
      </c>
      <c r="D50" s="45"/>
      <c r="E50" s="44">
        <v>7505.1030000000001</v>
      </c>
      <c r="F50" s="44">
        <v>1787.3630000000001</v>
      </c>
      <c r="G50" s="45"/>
      <c r="H50" s="41">
        <f t="shared" si="0"/>
        <v>23.815302734685986</v>
      </c>
      <c r="L50" s="93"/>
      <c r="M50" s="78"/>
      <c r="N50" s="72"/>
      <c r="O50" s="61"/>
      <c r="P50" s="58"/>
      <c r="Q50" s="61"/>
      <c r="R50" s="58"/>
      <c r="S50" s="81"/>
    </row>
    <row r="51" spans="1:19" s="79" customFormat="1" ht="15.75">
      <c r="A51" s="87">
        <v>1100</v>
      </c>
      <c r="B51" s="32" t="s">
        <v>316</v>
      </c>
      <c r="C51" s="33">
        <f>SUM(C52:C52)</f>
        <v>14176.32</v>
      </c>
      <c r="D51" s="34"/>
      <c r="E51" s="33">
        <f>SUM(E52:E52)</f>
        <v>14176.32</v>
      </c>
      <c r="F51" s="33">
        <f>SUM(F52:F52)</f>
        <v>9323.6</v>
      </c>
      <c r="G51" s="34"/>
      <c r="H51" s="36">
        <f t="shared" si="0"/>
        <v>65.768831403354326</v>
      </c>
      <c r="L51" s="93"/>
      <c r="M51" s="78"/>
      <c r="N51" s="72"/>
      <c r="O51" s="61"/>
      <c r="P51" s="61"/>
      <c r="Q51" s="61"/>
      <c r="R51" s="58"/>
      <c r="S51" s="81"/>
    </row>
    <row r="52" spans="1:19" s="79" customFormat="1" ht="15.75">
      <c r="A52" s="88">
        <v>1101</v>
      </c>
      <c r="B52" s="74" t="s">
        <v>317</v>
      </c>
      <c r="C52" s="44">
        <v>14176.32</v>
      </c>
      <c r="D52" s="45"/>
      <c r="E52" s="44">
        <v>14176.32</v>
      </c>
      <c r="F52" s="44">
        <v>9323.6</v>
      </c>
      <c r="G52" s="45"/>
      <c r="H52" s="41">
        <f t="shared" si="0"/>
        <v>65.768831403354326</v>
      </c>
      <c r="L52" s="93"/>
      <c r="M52" s="78"/>
      <c r="N52" s="72"/>
      <c r="O52" s="61"/>
      <c r="P52" s="58"/>
      <c r="Q52" s="61"/>
      <c r="R52" s="58"/>
      <c r="S52" s="81"/>
    </row>
    <row r="53" spans="1:19" s="79" customFormat="1" ht="15.75">
      <c r="A53" s="87">
        <v>1200</v>
      </c>
      <c r="B53" s="32" t="s">
        <v>318</v>
      </c>
      <c r="C53" s="33">
        <f>SUM(C54+C55)</f>
        <v>3938.19</v>
      </c>
      <c r="D53" s="36"/>
      <c r="E53" s="33">
        <f>SUM(E54+E55)</f>
        <v>3938.19</v>
      </c>
      <c r="F53" s="33">
        <f>SUM(F54+F55)</f>
        <v>2620</v>
      </c>
      <c r="G53" s="34"/>
      <c r="H53" s="36">
        <f t="shared" si="0"/>
        <v>66.528024295425055</v>
      </c>
      <c r="L53" s="93"/>
      <c r="M53" s="78"/>
      <c r="N53" s="72"/>
      <c r="O53" s="61"/>
      <c r="P53" s="61"/>
      <c r="Q53" s="61"/>
      <c r="R53" s="58"/>
      <c r="S53" s="81"/>
    </row>
    <row r="54" spans="1:19" s="79" customFormat="1" ht="15.75">
      <c r="A54" s="88">
        <v>1201</v>
      </c>
      <c r="B54" s="74" t="s">
        <v>319</v>
      </c>
      <c r="C54" s="44">
        <v>1938.19</v>
      </c>
      <c r="D54" s="45"/>
      <c r="E54" s="44">
        <v>1938.19</v>
      </c>
      <c r="F54" s="44">
        <v>1120</v>
      </c>
      <c r="G54" s="45"/>
      <c r="H54" s="41">
        <f t="shared" si="0"/>
        <v>57.785872386092173</v>
      </c>
      <c r="L54" s="91"/>
      <c r="M54" s="50"/>
      <c r="N54" s="76"/>
      <c r="O54" s="52"/>
      <c r="P54" s="52"/>
      <c r="Q54" s="52"/>
      <c r="R54" s="58"/>
      <c r="S54" s="81"/>
    </row>
    <row r="55" spans="1:19" s="79" customFormat="1" ht="15.75">
      <c r="A55" s="88">
        <v>1202</v>
      </c>
      <c r="B55" s="74" t="s">
        <v>320</v>
      </c>
      <c r="C55" s="44">
        <v>2000</v>
      </c>
      <c r="D55" s="45"/>
      <c r="E55" s="44">
        <v>2000</v>
      </c>
      <c r="F55" s="44">
        <v>1500</v>
      </c>
      <c r="G55" s="45"/>
      <c r="H55" s="41">
        <f t="shared" si="0"/>
        <v>75</v>
      </c>
      <c r="L55" s="93"/>
      <c r="M55" s="78"/>
      <c r="N55" s="72"/>
      <c r="O55" s="61"/>
      <c r="P55" s="58"/>
      <c r="Q55" s="61"/>
      <c r="R55" s="58"/>
      <c r="S55" s="81"/>
    </row>
    <row r="56" spans="1:19" s="79" customFormat="1" ht="31.5">
      <c r="A56" s="87">
        <v>1300</v>
      </c>
      <c r="B56" s="32" t="s">
        <v>321</v>
      </c>
      <c r="C56" s="33">
        <f>SUM(C57)</f>
        <v>211.45</v>
      </c>
      <c r="D56" s="34"/>
      <c r="E56" s="33">
        <f>SUM(E57)</f>
        <v>211.45</v>
      </c>
      <c r="F56" s="33">
        <f>SUM(F57)</f>
        <v>6.42</v>
      </c>
      <c r="G56" s="34"/>
      <c r="H56" s="36">
        <f t="shared" si="0"/>
        <v>3.036178765665642</v>
      </c>
      <c r="L56" s="91"/>
      <c r="M56" s="50"/>
      <c r="N56" s="76"/>
      <c r="O56" s="52"/>
      <c r="P56" s="52"/>
      <c r="Q56" s="52"/>
      <c r="R56" s="58"/>
      <c r="S56" s="81"/>
    </row>
    <row r="57" spans="1:19" s="79" customFormat="1" ht="31.5">
      <c r="A57" s="88">
        <v>1301</v>
      </c>
      <c r="B57" s="74" t="s">
        <v>322</v>
      </c>
      <c r="C57" s="44">
        <v>211.45</v>
      </c>
      <c r="D57" s="45"/>
      <c r="E57" s="44">
        <v>211.45</v>
      </c>
      <c r="F57" s="44">
        <v>6.42</v>
      </c>
      <c r="G57" s="34"/>
      <c r="H57" s="41">
        <f t="shared" si="0"/>
        <v>3.036178765665642</v>
      </c>
      <c r="L57" s="93"/>
      <c r="M57" s="78"/>
      <c r="N57" s="72"/>
      <c r="O57" s="61"/>
      <c r="P57" s="58"/>
      <c r="Q57" s="61"/>
      <c r="R57" s="58"/>
      <c r="S57" s="81"/>
    </row>
    <row r="58" spans="1:19" ht="15.75">
      <c r="A58" s="94"/>
      <c r="B58" s="95" t="s">
        <v>323</v>
      </c>
      <c r="C58" s="33">
        <f>SUM(C6+C15+C20+C27+C32+C36+C41+C44+C46+C51+C53+C56)</f>
        <v>1359558.0299999996</v>
      </c>
      <c r="D58" s="35">
        <f>SUM(D6+D15+D20+D27+D32+D36+D41+D44+D46+D51+D53+D56)</f>
        <v>0</v>
      </c>
      <c r="E58" s="33">
        <f>SUM(E6+E15+E20+E27+E32+E36+E41+E44+E46+E51+E53+E56)</f>
        <v>1359558.0329999996</v>
      </c>
      <c r="F58" s="33">
        <f>SUM(F6+F15+F20+F27+F32+F36+F41+F44+F46+F51+F53+F56)</f>
        <v>691827.67699999991</v>
      </c>
      <c r="G58" s="96"/>
      <c r="H58" s="36">
        <f t="shared" si="0"/>
        <v>50.886218918762417</v>
      </c>
      <c r="L58" s="93"/>
      <c r="M58" s="78"/>
      <c r="N58" s="60"/>
      <c r="O58" s="61"/>
      <c r="P58" s="58"/>
      <c r="Q58" s="61"/>
      <c r="R58" s="58"/>
      <c r="S58" s="48"/>
    </row>
    <row r="59" spans="1:19" ht="15.75">
      <c r="A59" s="29"/>
      <c r="B59" s="29"/>
      <c r="C59" s="29"/>
      <c r="D59" s="29"/>
      <c r="E59" s="29"/>
      <c r="F59" s="97"/>
      <c r="G59" s="29"/>
      <c r="H59" s="29"/>
      <c r="L59" s="91"/>
      <c r="M59" s="50"/>
      <c r="N59" s="76"/>
      <c r="O59" s="52"/>
      <c r="P59" s="52"/>
      <c r="Q59" s="52"/>
      <c r="R59" s="58"/>
      <c r="S59" s="48"/>
    </row>
    <row r="60" spans="1:19">
      <c r="L60" s="99"/>
      <c r="M60" s="99"/>
      <c r="N60" s="99"/>
      <c r="O60" s="99"/>
      <c r="P60" s="99"/>
      <c r="Q60" s="99"/>
      <c r="R60" s="99"/>
      <c r="S60" s="48"/>
    </row>
    <row r="61" spans="1:19" ht="15" customHeight="1">
      <c r="A61" s="188" t="s">
        <v>430</v>
      </c>
      <c r="B61" s="188"/>
      <c r="C61" s="188"/>
      <c r="D61" s="188"/>
      <c r="E61" s="188"/>
      <c r="F61" s="188"/>
      <c r="G61" s="188"/>
      <c r="H61" s="188"/>
      <c r="L61" s="99"/>
      <c r="M61" s="99"/>
      <c r="N61" s="99"/>
      <c r="O61" s="99"/>
      <c r="P61" s="99"/>
      <c r="Q61" s="99"/>
      <c r="R61" s="99"/>
      <c r="S61" s="48"/>
    </row>
    <row r="62" spans="1:19" ht="15.75">
      <c r="A62" s="188"/>
      <c r="B62" s="188"/>
      <c r="C62" s="188"/>
      <c r="D62" s="188"/>
      <c r="E62" s="188"/>
      <c r="F62" s="188"/>
      <c r="G62" s="188"/>
      <c r="H62" s="188"/>
      <c r="L62" s="100"/>
      <c r="M62" s="100"/>
      <c r="N62" s="100"/>
      <c r="O62" s="100"/>
      <c r="P62" s="100"/>
      <c r="Q62" s="100"/>
      <c r="R62" s="100"/>
      <c r="S62" s="48"/>
    </row>
    <row r="63" spans="1:19" ht="12.75" customHeight="1">
      <c r="A63" s="188"/>
      <c r="B63" s="188"/>
      <c r="C63" s="188"/>
      <c r="D63" s="188"/>
      <c r="E63" s="188"/>
      <c r="F63" s="188"/>
      <c r="G63" s="188"/>
      <c r="H63" s="188"/>
      <c r="L63" s="48"/>
      <c r="M63" s="48"/>
      <c r="N63" s="48"/>
      <c r="O63" s="48"/>
      <c r="P63" s="48"/>
      <c r="Q63" s="48"/>
      <c r="R63" s="48"/>
      <c r="S63" s="48"/>
    </row>
    <row r="64" spans="1:19" ht="44.25" customHeight="1">
      <c r="A64" s="188"/>
      <c r="B64" s="188"/>
      <c r="C64" s="188"/>
      <c r="D64" s="188"/>
      <c r="E64" s="188"/>
      <c r="F64" s="188"/>
      <c r="G64" s="188"/>
      <c r="H64" s="188"/>
      <c r="L64" s="101"/>
      <c r="M64" s="101"/>
      <c r="N64" s="101"/>
      <c r="O64" s="101"/>
      <c r="P64" s="101"/>
      <c r="Q64" s="101"/>
      <c r="R64" s="101"/>
      <c r="S64" s="48"/>
    </row>
    <row r="65" spans="1:19" ht="12.75" hidden="1" customHeight="1">
      <c r="A65" s="188"/>
      <c r="B65" s="188"/>
      <c r="C65" s="188"/>
      <c r="D65" s="188"/>
      <c r="E65" s="188"/>
      <c r="F65" s="188"/>
      <c r="G65" s="188"/>
      <c r="H65" s="188"/>
      <c r="L65" s="101"/>
      <c r="M65" s="101"/>
      <c r="N65" s="101"/>
      <c r="O65" s="101"/>
      <c r="P65" s="101"/>
      <c r="Q65" s="101"/>
      <c r="R65" s="101"/>
      <c r="S65" s="48"/>
    </row>
    <row r="66" spans="1:19" ht="12.75" customHeight="1">
      <c r="L66" s="101"/>
      <c r="M66" s="101"/>
      <c r="N66" s="101"/>
      <c r="O66" s="101"/>
      <c r="P66" s="101"/>
      <c r="Q66" s="101"/>
      <c r="R66" s="101"/>
      <c r="S66" s="48"/>
    </row>
    <row r="67" spans="1:19" ht="12.75" customHeight="1">
      <c r="L67" s="101"/>
      <c r="M67" s="101"/>
      <c r="N67" s="101"/>
      <c r="O67" s="101"/>
      <c r="P67" s="101"/>
      <c r="Q67" s="101"/>
      <c r="R67" s="101"/>
      <c r="S67" s="48"/>
    </row>
    <row r="68" spans="1:19" ht="12.75" customHeight="1">
      <c r="L68" s="101"/>
      <c r="M68" s="101"/>
      <c r="N68" s="101"/>
      <c r="O68" s="101"/>
      <c r="P68" s="101"/>
      <c r="Q68" s="101"/>
      <c r="R68" s="101"/>
      <c r="S68" s="48"/>
    </row>
    <row r="69" spans="1:19">
      <c r="L69" s="48"/>
      <c r="M69" s="48"/>
      <c r="N69" s="48"/>
      <c r="O69" s="48"/>
      <c r="P69" s="48"/>
      <c r="Q69" s="48"/>
      <c r="R69" s="48"/>
      <c r="S69" s="48"/>
    </row>
  </sheetData>
  <mergeCells count="4">
    <mergeCell ref="A1:H1"/>
    <mergeCell ref="A2:H2"/>
    <mergeCell ref="F3:H3"/>
    <mergeCell ref="A61:H65"/>
  </mergeCells>
  <pageMargins left="0.70866141732283472" right="0.70866141732283472" top="0.74803149606299213" bottom="0.74803149606299213" header="0.31496062992125984" footer="0.31496062992125984"/>
  <pageSetup paperSize="9" scale="67" fitToHeight="2"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2:I23"/>
  <sheetViews>
    <sheetView workbookViewId="0">
      <selection activeCell="E5" sqref="E5"/>
    </sheetView>
  </sheetViews>
  <sheetFormatPr defaultRowHeight="15"/>
  <cols>
    <col min="2" max="2" width="43.42578125" customWidth="1"/>
    <col min="3" max="3" width="31.28515625" customWidth="1"/>
    <col min="4" max="4" width="13.140625" customWidth="1"/>
    <col min="5" max="5" width="12.85546875" customWidth="1"/>
    <col min="6" max="6" width="14" customWidth="1"/>
  </cols>
  <sheetData>
    <row r="2" spans="1:9" ht="15.75" customHeight="1">
      <c r="A2" s="189" t="s">
        <v>331</v>
      </c>
      <c r="B2" s="189"/>
      <c r="C2" s="189"/>
      <c r="D2" s="189"/>
      <c r="E2" s="189"/>
      <c r="F2" s="189"/>
      <c r="G2" s="109"/>
      <c r="H2" s="109"/>
      <c r="I2" s="109"/>
    </row>
    <row r="3" spans="1:9" ht="15.75">
      <c r="A3" s="189"/>
      <c r="B3" s="189"/>
      <c r="C3" s="189"/>
      <c r="D3" s="189"/>
      <c r="E3" s="189"/>
      <c r="F3" s="189"/>
      <c r="G3" s="109"/>
      <c r="H3" s="109"/>
      <c r="I3" s="109"/>
    </row>
    <row r="4" spans="1:9" ht="15.75">
      <c r="A4" s="190" t="s">
        <v>433</v>
      </c>
      <c r="B4" s="190"/>
      <c r="C4" s="190"/>
      <c r="D4" s="190"/>
      <c r="E4" s="190"/>
      <c r="F4" s="190"/>
    </row>
    <row r="5" spans="1:9" ht="76.5">
      <c r="A5" s="112" t="s">
        <v>332</v>
      </c>
      <c r="B5" s="112" t="s">
        <v>333</v>
      </c>
      <c r="C5" s="112" t="s">
        <v>334</v>
      </c>
      <c r="D5" s="112" t="s">
        <v>386</v>
      </c>
      <c r="E5" s="110" t="s">
        <v>431</v>
      </c>
      <c r="F5" s="110" t="s">
        <v>387</v>
      </c>
    </row>
    <row r="6" spans="1:9">
      <c r="A6" s="113">
        <v>1</v>
      </c>
      <c r="B6" s="114">
        <v>2</v>
      </c>
      <c r="C6" s="114">
        <v>3</v>
      </c>
      <c r="D6" s="113">
        <v>4</v>
      </c>
      <c r="E6" s="111"/>
      <c r="F6" s="111"/>
    </row>
    <row r="7" spans="1:9" ht="31.5">
      <c r="A7" s="115" t="s">
        <v>335</v>
      </c>
      <c r="B7" s="116" t="s">
        <v>336</v>
      </c>
      <c r="C7" s="117" t="s">
        <v>337</v>
      </c>
      <c r="D7" s="123">
        <f>SUM(D8)</f>
        <v>79420.170000000013</v>
      </c>
      <c r="E7" s="123">
        <f>SUM(E8)</f>
        <v>-18107.07</v>
      </c>
      <c r="F7" s="129" t="s">
        <v>388</v>
      </c>
    </row>
    <row r="8" spans="1:9" ht="47.25">
      <c r="A8" s="115" t="s">
        <v>338</v>
      </c>
      <c r="B8" s="116" t="s">
        <v>339</v>
      </c>
      <c r="C8" s="117" t="s">
        <v>340</v>
      </c>
      <c r="D8" s="123">
        <f>SUM(D9+D14+D23)</f>
        <v>79420.170000000013</v>
      </c>
      <c r="E8" s="123">
        <f>SUM(E9+E14+E23)</f>
        <v>-18107.07</v>
      </c>
      <c r="F8" s="129" t="s">
        <v>388</v>
      </c>
    </row>
    <row r="9" spans="1:9" ht="31.5">
      <c r="A9" s="118" t="s">
        <v>341</v>
      </c>
      <c r="B9" s="119" t="s">
        <v>342</v>
      </c>
      <c r="C9" s="120" t="s">
        <v>343</v>
      </c>
      <c r="D9" s="124">
        <f>SUM(D10-D12)</f>
        <v>0</v>
      </c>
      <c r="E9" s="124">
        <f>SUM(E10-E12)</f>
        <v>0</v>
      </c>
      <c r="F9" s="129" t="s">
        <v>388</v>
      </c>
    </row>
    <row r="10" spans="1:9" ht="49.5" customHeight="1">
      <c r="A10" s="118" t="s">
        <v>344</v>
      </c>
      <c r="B10" s="119" t="s">
        <v>345</v>
      </c>
      <c r="C10" s="120" t="s">
        <v>346</v>
      </c>
      <c r="D10" s="124">
        <f>SUM(D11)</f>
        <v>10000</v>
      </c>
      <c r="E10" s="124">
        <f>SUM(E11)</f>
        <v>0</v>
      </c>
      <c r="F10" s="127" t="s">
        <v>388</v>
      </c>
    </row>
    <row r="11" spans="1:9" ht="47.25">
      <c r="A11" s="118" t="s">
        <v>347</v>
      </c>
      <c r="B11" s="119" t="s">
        <v>348</v>
      </c>
      <c r="C11" s="120" t="s">
        <v>349</v>
      </c>
      <c r="D11" s="124">
        <v>10000</v>
      </c>
      <c r="E11" s="126">
        <v>0</v>
      </c>
      <c r="F11" s="127" t="s">
        <v>388</v>
      </c>
    </row>
    <row r="12" spans="1:9" ht="47.25">
      <c r="A12" s="118" t="s">
        <v>350</v>
      </c>
      <c r="B12" s="119" t="s">
        <v>351</v>
      </c>
      <c r="C12" s="120" t="s">
        <v>352</v>
      </c>
      <c r="D12" s="124">
        <f>SUM(D13)</f>
        <v>10000</v>
      </c>
      <c r="E12" s="124">
        <f>SUM(E13)</f>
        <v>0</v>
      </c>
      <c r="F12" s="127" t="s">
        <v>388</v>
      </c>
    </row>
    <row r="13" spans="1:9" ht="47.25">
      <c r="A13" s="118" t="s">
        <v>353</v>
      </c>
      <c r="B13" s="119" t="s">
        <v>354</v>
      </c>
      <c r="C13" s="121" t="s">
        <v>355</v>
      </c>
      <c r="D13" s="124">
        <v>10000</v>
      </c>
      <c r="E13" s="126">
        <v>0</v>
      </c>
      <c r="F13" s="127" t="s">
        <v>388</v>
      </c>
    </row>
    <row r="14" spans="1:9" ht="47.25">
      <c r="A14" s="118" t="s">
        <v>356</v>
      </c>
      <c r="B14" s="119" t="s">
        <v>357</v>
      </c>
      <c r="C14" s="120" t="s">
        <v>358</v>
      </c>
      <c r="D14" s="124">
        <f>SUM(D15-D17)</f>
        <v>-4676.8999999999996</v>
      </c>
      <c r="E14" s="124">
        <f>SUM(E15-E17)</f>
        <v>-4676.91</v>
      </c>
      <c r="F14" s="127">
        <f>E14/D14</f>
        <v>1.000002138168445</v>
      </c>
    </row>
    <row r="15" spans="1:9" ht="63">
      <c r="A15" s="118" t="s">
        <v>359</v>
      </c>
      <c r="B15" s="119" t="s">
        <v>360</v>
      </c>
      <c r="C15" s="120" t="s">
        <v>361</v>
      </c>
      <c r="D15" s="124">
        <f>SUM(D16)</f>
        <v>10000</v>
      </c>
      <c r="E15" s="124">
        <f>SUM(E16)</f>
        <v>0</v>
      </c>
      <c r="F15" s="127" t="s">
        <v>388</v>
      </c>
    </row>
    <row r="16" spans="1:9" ht="63">
      <c r="A16" s="118" t="s">
        <v>362</v>
      </c>
      <c r="B16" s="119" t="s">
        <v>363</v>
      </c>
      <c r="C16" s="120" t="s">
        <v>364</v>
      </c>
      <c r="D16" s="124">
        <v>10000</v>
      </c>
      <c r="E16" s="126">
        <v>0</v>
      </c>
      <c r="F16" s="127" t="s">
        <v>388</v>
      </c>
    </row>
    <row r="17" spans="1:6" ht="78.75">
      <c r="A17" s="118" t="s">
        <v>365</v>
      </c>
      <c r="B17" s="119" t="s">
        <v>366</v>
      </c>
      <c r="C17" s="120" t="s">
        <v>367</v>
      </c>
      <c r="D17" s="124">
        <f>SUM(D18)</f>
        <v>14676.9</v>
      </c>
      <c r="E17" s="124">
        <f>SUM(E18)</f>
        <v>4676.91</v>
      </c>
      <c r="F17" s="127">
        <f>E18/D18</f>
        <v>0.31865789097152669</v>
      </c>
    </row>
    <row r="18" spans="1:6" ht="78.75">
      <c r="A18" s="118" t="s">
        <v>368</v>
      </c>
      <c r="B18" s="122" t="s">
        <v>369</v>
      </c>
      <c r="C18" s="120" t="s">
        <v>370</v>
      </c>
      <c r="D18" s="124">
        <v>14676.9</v>
      </c>
      <c r="E18" s="126">
        <v>4676.91</v>
      </c>
      <c r="F18" s="127">
        <f>E18/D18</f>
        <v>0.31865789097152669</v>
      </c>
    </row>
    <row r="19" spans="1:6" ht="47.25">
      <c r="A19" s="118" t="s">
        <v>371</v>
      </c>
      <c r="B19" s="119" t="s">
        <v>372</v>
      </c>
      <c r="C19" s="120" t="s">
        <v>373</v>
      </c>
      <c r="D19" s="124">
        <f>SUM(D20)</f>
        <v>0</v>
      </c>
      <c r="E19" s="124">
        <f>SUM(E20)</f>
        <v>0</v>
      </c>
      <c r="F19" s="127" t="s">
        <v>388</v>
      </c>
    </row>
    <row r="20" spans="1:6" ht="127.5" customHeight="1">
      <c r="A20" s="118" t="s">
        <v>374</v>
      </c>
      <c r="B20" s="122" t="s">
        <v>375</v>
      </c>
      <c r="C20" s="120" t="s">
        <v>376</v>
      </c>
      <c r="D20" s="124">
        <v>0</v>
      </c>
      <c r="E20" s="126">
        <v>0</v>
      </c>
      <c r="F20" s="127" t="s">
        <v>388</v>
      </c>
    </row>
    <row r="21" spans="1:6" ht="51" customHeight="1">
      <c r="A21" s="118" t="s">
        <v>377</v>
      </c>
      <c r="B21" s="119" t="s">
        <v>378</v>
      </c>
      <c r="C21" s="120" t="s">
        <v>379</v>
      </c>
      <c r="D21" s="124">
        <f>SUM(D22)</f>
        <v>0</v>
      </c>
      <c r="E21" s="124">
        <f>SUM(E22)</f>
        <v>0</v>
      </c>
      <c r="F21" s="127" t="s">
        <v>388</v>
      </c>
    </row>
    <row r="22" spans="1:6" ht="67.5" customHeight="1">
      <c r="A22" s="118" t="s">
        <v>380</v>
      </c>
      <c r="B22" s="119" t="s">
        <v>381</v>
      </c>
      <c r="C22" s="120" t="s">
        <v>382</v>
      </c>
      <c r="D22" s="124">
        <v>0</v>
      </c>
      <c r="E22" s="128">
        <v>0</v>
      </c>
      <c r="F22" s="127" t="s">
        <v>388</v>
      </c>
    </row>
    <row r="23" spans="1:6" ht="34.5" customHeight="1">
      <c r="A23" s="118" t="s">
        <v>383</v>
      </c>
      <c r="B23" s="119" t="s">
        <v>384</v>
      </c>
      <c r="C23" s="120" t="s">
        <v>385</v>
      </c>
      <c r="D23" s="125">
        <v>84097.07</v>
      </c>
      <c r="E23" s="165">
        <v>-13430.16</v>
      </c>
      <c r="F23" s="129" t="s">
        <v>388</v>
      </c>
    </row>
  </sheetData>
  <mergeCells count="2">
    <mergeCell ref="A2:F3"/>
    <mergeCell ref="A4:F4"/>
  </mergeCells>
  <pageMargins left="0.70866141732283472" right="0.70866141732283472" top="0.74803149606299213" bottom="0.74803149606299213" header="0.31496062992125984" footer="0.31496062992125984"/>
  <pageSetup paperSize="9" scale="68" orientation="portrait" copies="0" r:id="rId1"/>
</worksheet>
</file>

<file path=xl/worksheets/sheet4.xml><?xml version="1.0" encoding="utf-8"?>
<worksheet xmlns="http://schemas.openxmlformats.org/spreadsheetml/2006/main" xmlns:r="http://schemas.openxmlformats.org/officeDocument/2006/relationships">
  <sheetPr>
    <pageSetUpPr fitToPage="1"/>
  </sheetPr>
  <dimension ref="B2:C8"/>
  <sheetViews>
    <sheetView workbookViewId="0">
      <selection activeCell="C7" sqref="C7"/>
    </sheetView>
  </sheetViews>
  <sheetFormatPr defaultRowHeight="15"/>
  <cols>
    <col min="2" max="2" width="49.42578125" customWidth="1"/>
    <col min="3" max="3" width="34.85546875" customWidth="1"/>
  </cols>
  <sheetData>
    <row r="2" spans="2:3" ht="18" customHeight="1">
      <c r="B2" s="191" t="s">
        <v>326</v>
      </c>
      <c r="C2" s="191"/>
    </row>
    <row r="3" spans="2:3" s="9" customFormat="1" ht="19.5" customHeight="1">
      <c r="B3" s="191" t="s">
        <v>327</v>
      </c>
      <c r="C3" s="191"/>
    </row>
    <row r="4" spans="2:3" ht="15.75">
      <c r="B4" s="192" t="s">
        <v>432</v>
      </c>
      <c r="C4" s="192"/>
    </row>
    <row r="5" spans="2:3" ht="42.75">
      <c r="B5" s="102" t="s">
        <v>324</v>
      </c>
      <c r="C5" s="103" t="s">
        <v>325</v>
      </c>
    </row>
    <row r="6" spans="2:3">
      <c r="B6" s="104" t="s">
        <v>328</v>
      </c>
      <c r="C6" s="184">
        <v>9482.7999999999993</v>
      </c>
    </row>
    <row r="8" spans="2:3">
      <c r="C8" s="9" t="s">
        <v>181</v>
      </c>
    </row>
  </sheetData>
  <mergeCells count="3">
    <mergeCell ref="B2:C2"/>
    <mergeCell ref="B3:C3"/>
    <mergeCell ref="B4:C4"/>
  </mergeCells>
  <pageMargins left="0.70866141732283472" right="0.70866141732283472" top="0.74803149606299213" bottom="0.74803149606299213" header="0.31496062992125984" footer="0.31496062992125984"/>
  <pageSetup paperSize="9" scale="93" orientation="portrait" copies="0" r:id="rId1"/>
</worksheet>
</file>

<file path=xl/worksheets/sheet5.xml><?xml version="1.0" encoding="utf-8"?>
<worksheet xmlns="http://schemas.openxmlformats.org/spreadsheetml/2006/main" xmlns:r="http://schemas.openxmlformats.org/officeDocument/2006/relationships">
  <dimension ref="B2:C5"/>
  <sheetViews>
    <sheetView workbookViewId="0">
      <selection activeCell="B10" sqref="B10"/>
    </sheetView>
  </sheetViews>
  <sheetFormatPr defaultRowHeight="15"/>
  <cols>
    <col min="2" max="2" width="54" customWidth="1"/>
    <col min="3" max="3" width="17.85546875" customWidth="1"/>
  </cols>
  <sheetData>
    <row r="2" spans="2:3" ht="61.5" customHeight="1">
      <c r="B2" s="193" t="s">
        <v>330</v>
      </c>
      <c r="C2" s="193"/>
    </row>
    <row r="3" spans="2:3" ht="15.75">
      <c r="B3" s="192" t="s">
        <v>433</v>
      </c>
      <c r="C3" s="192"/>
    </row>
    <row r="4" spans="2:3" ht="38.25">
      <c r="B4" s="107" t="s">
        <v>324</v>
      </c>
      <c r="C4" s="108" t="s">
        <v>325</v>
      </c>
    </row>
    <row r="5" spans="2:3" ht="29.25" customHeight="1">
      <c r="B5" s="105" t="s">
        <v>329</v>
      </c>
      <c r="C5" s="106">
        <v>0</v>
      </c>
    </row>
  </sheetData>
  <mergeCells count="2">
    <mergeCell ref="B2:C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Доходы</vt:lpstr>
      <vt:lpstr>Расходы</vt:lpstr>
      <vt:lpstr>Источники</vt:lpstr>
      <vt:lpstr>Муниципальный долг</vt:lpstr>
      <vt:lpstr>Кредиторская задолженность</vt:lpstr>
      <vt:lpstr>Доходы!Область_печати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VedunovaAA</dc:creator>
  <cp:lastModifiedBy>VedunovaAA</cp:lastModifiedBy>
  <cp:lastPrinted>2016-08-02T11:30:42Z</cp:lastPrinted>
  <dcterms:created xsi:type="dcterms:W3CDTF">2015-01-16T05:02:30Z</dcterms:created>
  <dcterms:modified xsi:type="dcterms:W3CDTF">2016-08-08T05:57:31Z</dcterms:modified>
</cp:coreProperties>
</file>