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1130" activeTab="0"/>
  </bookViews>
  <sheets>
    <sheet name="доходы" sheetId="1" r:id="rId1"/>
    <sheet name="расход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<sst xmlns="http://schemas.openxmlformats.org/spreadsheetml/2006/main" count="404" uniqueCount="302">
  <si>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</si>
  <si>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</si>
  <si>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</si>
  <si>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Код бюджетной классификации доходов</t>
  </si>
  <si>
    <t xml:space="preserve">Наименование доходов бюджета 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</si>
  <si>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</si>
  <si>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</si>
  <si>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</si>
  <si>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</si>
  <si>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</si>
  <si>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 xml:space="preserve">  Налог на доходы физических лиц</t>
  </si>
  <si>
    <t>182  1  01  02010  01  0000  110</t>
  </si>
  <si>
    <t>182  1  01  02030  01  0000  110</t>
  </si>
  <si>
    <t>182  1  01  02040  01  0000  110</t>
  </si>
  <si>
    <t>000  1  05  00000  00  0000  000</t>
  </si>
  <si>
    <t>НАЛОГИ НА СОВОКУПНЫЙ ДОХОД</t>
  </si>
  <si>
    <t>182  1  05  02000  02  0000  110</t>
  </si>
  <si>
    <t>Единый налог на вмененный доход для отдельных видов деятельности</t>
  </si>
  <si>
    <t>182  1  05  02010  02  0000  110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</si>
  <si>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</si>
  <si>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</si>
  <si>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</si>
  <si>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</si>
  <si>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</si>
  <si>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182  1  05  03020  01  0000  110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</si>
  <si>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</si>
  <si>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</si>
  <si>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</si>
  <si>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</si>
  <si>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</si>
  <si>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</si>
  <si>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</si>
  <si>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182  1  06  06012  04  0000  110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</si>
  <si>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</si>
  <si>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182  1  06  06022  04  0000  110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</si>
  <si>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 городских  округов</t>
  </si>
  <si>
    <t>000  1  08  00000  00  0000  000</t>
  </si>
  <si>
    <t>ГОСУДАРСТВЕННАЯ ПОШЛИНА, СБОРЫ</t>
  </si>
  <si>
    <t>182  1  08  03010  01  0000  110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</si>
  <si>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</si>
  <si>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</si>
  <si>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Плата за пользование жилыми помещениями (плата за наём) муниципального жилищного фонда городских округов</t>
  </si>
  <si>
    <t>902  1  11  09044  04  0008  120</t>
  </si>
  <si>
    <t>Доходы по договорам на установку и эксплуатацию рекламной конструкции на недвижимом имуществе, находящемся в собственности городских округов</t>
  </si>
  <si>
    <t>Доходы от сдачи в аренду движимого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</si>
  <si>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</si>
  <si>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</si>
  <si>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</si>
  <si>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</si>
  <si>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000  1  13  00000  00  0000  000</t>
  </si>
  <si>
    <t>ДОХОДЫ ОТ ОКАЗАНИЯ ПЛАТНЫХ УСЛУГ И КОМПЕНСАЦИИ ЗАТРАТ ГОСУДАРСТВА</t>
  </si>
  <si>
    <t>000  1  14  00000  00  0000  000</t>
  </si>
  <si>
    <t>ДОХОДЫ ОТ ПРОДАЖИ МАТЕРИАЛЬНЫХ И НЕМАТЕРИАЛЬНЫХ АКТИВОВ</t>
  </si>
  <si>
    <t>902  1  14  01040  04  0000  410</t>
  </si>
  <si>
    <t>Доходы от продажи квартир, находящихся в собственности городских округов</t>
  </si>
  <si>
    <t>010  1  14  06012  04  0000  430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</si>
  <si>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</si>
  <si>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</si>
  <si>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</si>
  <si>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</si>
  <si>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</si>
  <si>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</si>
  <si>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</si>
  <si>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земельного законодательства</t>
  </si>
  <si>
    <t>919  1  16  32000  04  0000  140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</si>
  <si>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</si>
  <si>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</si>
  <si>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</si>
  <si>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</si>
  <si>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</si>
  <si>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</si>
  <si>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</si>
  <si>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</si>
  <si>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</si>
  <si>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</t>
  </si>
  <si>
    <t>919  2  02  01001  04  0000  151</t>
  </si>
  <si>
    <t>Дотации бюджетам городских округов на выравнивание бюджетной обеспеченности</t>
  </si>
  <si>
    <t xml:space="preserve"> 000  2  02  02000  00  0000  151</t>
  </si>
  <si>
    <t>СУБСИДИИ</t>
  </si>
  <si>
    <t>901  2  02  02051  04  0000  151</t>
  </si>
  <si>
    <t>Субсидии на софинансирование социальных выплат молодым семьям на приобретение (строительство) жилья</t>
  </si>
  <si>
    <t>901  2  02  02085  04  0000  151</t>
  </si>
  <si>
    <t>Субсидии на проведение мероприятий по обеспечению жильем молодых семей и молодых специалистов, проживающих и работающих в сельской местности</t>
  </si>
  <si>
    <t>000  2  02  02999  04  0000  151</t>
  </si>
  <si>
    <t>901  2  02  02999  04  0000  151</t>
  </si>
  <si>
    <t>Субсидии на организацию мероприятий по охране окружающей среды и природопользованию</t>
  </si>
  <si>
    <t>Субсидии на подготовку документов территориального планирования, градостроительного зонирования и документации по планировке территорий</t>
  </si>
  <si>
    <t>Субсидии на проведение мероприятий по информатизации муниципальных образований</t>
  </si>
  <si>
    <t>Субсидии на выполнение мероприятий по благоустройству дворовых территорий в муниципальных образованиях в Свердловской области</t>
  </si>
  <si>
    <t>906  2  02  02999  04  0000  151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</si>
  <si>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</si>
  <si>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</si>
  <si>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919  2  02  02999  04  0000  151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</si>
  <si>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</si>
  <si>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000  2  02  03000  00  0000  151</t>
  </si>
  <si>
    <t>СУБВЕНЦИИ</t>
  </si>
  <si>
    <t>901  2  02  03001  04  0000  151</t>
  </si>
  <si>
    <t>901 2  02  03022  04  0000  151</t>
  </si>
  <si>
    <t>901  2  02  03024  04  0000  151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</si>
  <si>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</si>
  <si>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государственного полномочия по созданию административных комиссий</t>
  </si>
  <si>
    <t>906  2  02  03999  04  0000  151</t>
  </si>
  <si>
    <t>000  2  02  04000  00 0000  151</t>
  </si>
  <si>
    <t>ИНЫЕ МЕЖБЮДЖЕТНЫЕ ТРАНСФЕРТЫ</t>
  </si>
  <si>
    <t>908  2  02  04999  04  0000  151</t>
  </si>
  <si>
    <t>906  2  02  04999  04  0000  151</t>
  </si>
  <si>
    <t>Межбюджетные трансферты 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</si>
  <si>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000  2  07  04000  04  0000  180</t>
  </si>
  <si>
    <t>Прочие безвозмездные поступления в бюджеты городских округов</t>
  </si>
  <si>
    <t>ИТОГО ДОХОДОВ</t>
  </si>
  <si>
    <t>182  1  01  02020  01  0000  110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</si>
  <si>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</si>
  <si>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010  1  11  05012  04  0000  120</t>
  </si>
  <si>
    <t>901  1  13  02994  04  0001  130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</si>
  <si>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</si>
  <si>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919  1  13  02994  04  0002  130</t>
  </si>
  <si>
    <t>Прочие доходы от компенсации затрат бюджетов городских округов (в части средств, поступающих в погашение ссуд, выданных на жилищное строительство)</t>
  </si>
  <si>
    <t>906  1  13  01994  04  0001  130</t>
  </si>
  <si>
    <t>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</si>
  <si>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906  1  13  01994  04  0004  130</t>
  </si>
  <si>
    <t>Прочие доходы от оказания платных услуг (работ) получателями средств бюджетов городских округов</t>
  </si>
  <si>
    <t>901  1  13  01994  04  0004  130</t>
  </si>
  <si>
    <t>902  1  14  02043  04  0001  410</t>
  </si>
  <si>
    <t>902  1  14  02043  04  0002  410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</si>
  <si>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</si>
  <si>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</si>
  <si>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901  2  02  02077  04  0000  151</t>
  </si>
  <si>
    <t>Субсидии на проведение мероприятий по улучшению жилищных условий граждан, проживающих в сельской местности</t>
  </si>
  <si>
    <t>Субсидии на приобретение оборудования для организаций, занимающихся патриотическим воспитанием граждан в Свердловской области, и на мероприятия по патриотическому воспитанию в муниципальных образованиях в Свердловской области</t>
  </si>
  <si>
    <t>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 зданий и помещений, в которых размещаются муниципальные образовательные учреждения</t>
  </si>
  <si>
    <t>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</si>
  <si>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</si>
  <si>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</si>
  <si>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Процент исполнения к годовым назначениям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</si>
  <si>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</si>
  <si>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</si>
  <si>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</si>
  <si>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</si>
  <si>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919  1  17  01040  04  0000  180</t>
  </si>
  <si>
    <t>901  1  17  01040  04  0000  180</t>
  </si>
  <si>
    <t>906  1  17  01040  04  0000  180</t>
  </si>
  <si>
    <t>902  1  17  01040  04  0000  180</t>
  </si>
  <si>
    <t>000  1  09  00000  00  0000  000</t>
  </si>
  <si>
    <t>901  1  16  90040  04  0000  140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</si>
  <si>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</si>
  <si>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</si>
  <si>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</si>
  <si>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</si>
  <si>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</si>
  <si>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</si>
  <si>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реализации 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</si>
  <si>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</si>
  <si>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</si>
  <si>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906  1  13  02994  04  0001  130</t>
  </si>
  <si>
    <t>901  2  02  02009  04  0000  151</t>
  </si>
  <si>
    <t>919  2  19  04000  04  0000  151</t>
  </si>
  <si>
    <t>908  2  19  04000  04  0000  151</t>
  </si>
  <si>
    <t>901  2  19  04000  04  0000  151</t>
  </si>
  <si>
    <t>906  2  19  04000  04  0000  151</t>
  </si>
  <si>
    <t>908  1  17  01040  04  0000  180</t>
  </si>
  <si>
    <t>908  1  13  01994  04  0004  130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</si>
  <si>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</si>
  <si>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106  1  16  90040  04  6000  140</t>
  </si>
  <si>
    <t>141  1  16  90040  04  6000  140</t>
  </si>
  <si>
    <t>188  1  16  90040  04  6000  140</t>
  </si>
  <si>
    <t>192  1  16  90040  04  6000  140</t>
  </si>
  <si>
    <t xml:space="preserve"> </t>
  </si>
  <si>
    <t>000  1  17  05040  04  0000  180</t>
  </si>
  <si>
    <t>901  2  02  04999  04  0000  151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</si>
  <si>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</si>
  <si>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908  1  13  02994  04  0001  130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</si>
  <si>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</si>
  <si>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</si>
  <si>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</si>
  <si>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</si>
  <si>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</si>
  <si>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048  1  12  01040  01  6000  120</t>
  </si>
  <si>
    <t>Плата за размещение отходов производства и потребления</t>
  </si>
  <si>
    <t>902  1  14  02042  04  0000  410</t>
  </si>
  <si>
    <t>182  1  16  03010  01  6000  140</t>
  </si>
  <si>
    <t>182  1  16  03030  01  6000  140</t>
  </si>
  <si>
    <t>182  1  16  06000  01  6000  140</t>
  </si>
  <si>
    <t>141  1  16  08000  01  6000  140</t>
  </si>
  <si>
    <t>188  1  16  21040  04  6000  140</t>
  </si>
  <si>
    <t>322  1  16  21040  04  6000  140</t>
  </si>
  <si>
    <t>321  1  16  25060  01  6000  140</t>
  </si>
  <si>
    <t>141  1  16  28000  01  6000  140</t>
  </si>
  <si>
    <t>188  1  16  30030  01  6000  140</t>
  </si>
  <si>
    <t xml:space="preserve">Межбюджетные трансферты, из резервного фонда Правительства Свердловской области на проведение неотложных работ капитального характера для предупреждения чрезвычайных ситуаций муниципального характера на объектах жилищно-коммунального хозяйства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</si>
  <si>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</si>
  <si>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сбросы загрязняющих веществ в водные объекты</t>
  </si>
  <si>
    <t>Субсидии на софинансирование муниципальных программ по энергосбережению и повышению энергетической эффективности</t>
  </si>
  <si>
    <t xml:space="preserve">Субсидии на капитальный ремонт, реконструкцию и благоустройство территории объектов туристкой инфраструктуры муниципальной собственности </t>
  </si>
  <si>
    <t>Субвенции бюджетам городских округов на выполнение передаваемых полномочий субъектов Российской Федерации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</si>
  <si>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</si>
  <si>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</si>
  <si>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Прочие неналоговые доходы бюджетов городских округов</t>
  </si>
  <si>
    <t>076  1  16  35020  04 60000  140</t>
  </si>
  <si>
    <t>Cуммы по искам о возмещении вреда, причиненного окружающей среде, подлежащие зачислению в бюджеты городских округов</t>
  </si>
  <si>
    <t>000  2  19  04000  04  0000  151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</si>
  <si>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</si>
  <si>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</si>
  <si>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Исполнение бюджета по расходам</t>
  </si>
  <si>
    <t>Наименование</t>
  </si>
  <si>
    <t>#Н/Д</t>
  </si>
  <si>
    <t>План утвержденный на 2013 год</t>
  </si>
  <si>
    <t>Исполнено с начала  2013 года</t>
  </si>
  <si>
    <t xml:space="preserve">% исполнения к утвержденному плану 2013 года </t>
  </si>
  <si>
    <t xml:space="preserve">  0100    ОБЩЕГОСУДАРСТВЕННЫЕ ВОПРОСЫ</t>
  </si>
  <si>
    <t>000</t>
  </si>
  <si>
    <t>0100</t>
  </si>
  <si>
    <t>0000000</t>
  </si>
  <si>
    <t xml:space="preserve">  0300    НАЦИОНАЛЬНАЯ БЕЗОПАСНОСТЬ И ПРАВООХРАНИТЕЛЬНАЯ ДЕЯТЕЛЬНОСТЬ</t>
  </si>
  <si>
    <t>0300</t>
  </si>
  <si>
    <t xml:space="preserve">  0400   НАЦИОНАЛЬНАЯ ЭКОНОМИКА</t>
  </si>
  <si>
    <t>0400</t>
  </si>
  <si>
    <t xml:space="preserve">  0500   ЖИЛИЩНО-КОММУНАЛЬНОЕ ХОЗЯЙСТВО</t>
  </si>
  <si>
    <t>0500</t>
  </si>
  <si>
    <t xml:space="preserve">  0600   ОХРАНА ОКРУЖАЮЩЕЙ СРЕДЫ</t>
  </si>
  <si>
    <t>0600</t>
  </si>
  <si>
    <t xml:space="preserve">  0700   ОБРАЗОВАНИЕ</t>
  </si>
  <si>
    <t>0700</t>
  </si>
  <si>
    <t xml:space="preserve">  0800   КУЛЬТУРА И  КИНЕМАТОГРАФИЯ</t>
  </si>
  <si>
    <t>0800</t>
  </si>
  <si>
    <t xml:space="preserve">  0900   ЗДРАВООХРАНЕНИЕ</t>
  </si>
  <si>
    <t>0900</t>
  </si>
  <si>
    <t xml:space="preserve">  1000  СОЦИАЛЬНАЯ ПОЛИТИКА</t>
  </si>
  <si>
    <t>1000</t>
  </si>
  <si>
    <t xml:space="preserve">  1100  ФИЗИЧЕСКАЯ КУЛЬТУРА И СПОРТ</t>
  </si>
  <si>
    <t xml:space="preserve">  1200  СРЕДСТВА МАССОВОЙ ИНФОРМАЦИИ </t>
  </si>
  <si>
    <t xml:space="preserve">  1300   ОБСЛУЖИВАНИЕ ГОСУДАРСТВЕННОГО И МУНИЦИПАЛЬНОГО ДОЛГА</t>
  </si>
  <si>
    <t>ИТОГО РАСХОДОВ</t>
  </si>
  <si>
    <t>в тыс.руб.</t>
  </si>
  <si>
    <t>ЗАДОЛЖЕННОСТЬ И ПЕРЕРАСЧЕТЫ ПО ОТМЕНЕННЫМ НАЛОГАМ, СБОРАМ И ИНЫМ ОБЯЗАТЕЛЬНЫМ ПЛАТЕЖАМ</t>
  </si>
  <si>
    <t>902  1  11  09074  04  0010  120</t>
  </si>
  <si>
    <t>182  1  16  90040  04  6000  140</t>
  </si>
  <si>
    <t>Субсидии бюджетам городских округов на поддержку малого и среднего предпринимательства, включая крестьянские (фермерские) хозяйства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</si>
  <si>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</si>
  <si>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на развитие и модернизацию коммунальной инфраструктуры</t>
  </si>
  <si>
    <t>Субсидии на осуществление мероприятий по развитию газификации в сельской местности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</si>
  <si>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</si>
  <si>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городских округов  на оплату  жилищно-коммунальных услуг отдельным категориям граждан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</si>
  <si>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</si>
  <si>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000  2  02  04999  04  0000  151</t>
  </si>
  <si>
    <t>901  2  07  04050  04  0000  180</t>
  </si>
  <si>
    <t>906  2  07  04050  04  0000  180</t>
  </si>
  <si>
    <t>000  2  18  04010  04  0000  180</t>
  </si>
  <si>
    <t>906  2  18  04010  04  0000  180</t>
  </si>
  <si>
    <t>902  1  11  05074  04  0003  120</t>
  </si>
  <si>
    <t>902  1  11  05074  04  0004  120</t>
  </si>
  <si>
    <t>Денежные взыскания (штрафы) за нарушение законодательтва Российской Федерации об административных правнарушениях, предусмотренные статьей 20.25 Кодекса Российской Федерации об административных правонарушениях</t>
  </si>
  <si>
    <t>908  2  02  02999  04  0000  151</t>
  </si>
  <si>
    <t>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</t>
  </si>
  <si>
    <t>906  2  02  03021  04  0000  151</t>
  </si>
  <si>
    <t>Субвенции бюджетам городских округов на ежемесячное денежное вознаграждение за классное руководство</t>
  </si>
  <si>
    <t>908  2  02  04025  04  0000  151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</si>
  <si>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</si>
  <si>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</si>
  <si>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ПРОЧИЕ субсидии бюджетам городских округов</t>
  </si>
  <si>
    <t>901  1  13  02064  04  0000  130</t>
  </si>
  <si>
    <t>Доходы, поступающие в порядке возмещения расходов, понесенных в связи с эксплуататцией имущества городских округов</t>
  </si>
  <si>
    <t>Прочие денежные взыскания (штрафы) за провонарушения в области дорожного движения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</si>
  <si>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</si>
  <si>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</si>
  <si>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Субсидии бюджета городских округов на модернизацию региональных систем общего образования</t>
  </si>
  <si>
    <t>Субсидии на реализацию мер по поэтапному повышению средней заработной платы педагогических работников муниципальных учреждений дополнительного образования</t>
  </si>
  <si>
    <t>Субсидии на реализацию мер по поэтапному повышению средней заработной платы медицинских работников муниципальных образовательных учреждений</t>
  </si>
  <si>
    <t>Субсидии на реализацию мер по поэтапному повышению средней заработной платы работников муниципальных учреждений культуры</t>
  </si>
  <si>
    <t>919  2  02  04999  04  0000  151</t>
  </si>
  <si>
    <t>Межбюджетные трансферты на стимулирование бюджетам городских округов</t>
  </si>
  <si>
    <t>912  1  13  02994  04  0001  130</t>
  </si>
  <si>
    <t>902  1  16  23041  04  0000  140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</si>
  <si>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</si>
  <si>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</si>
  <si>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</si>
  <si>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017  1  16  90040  04  0000  140</t>
  </si>
  <si>
    <t>Сумма бюджетных назначений на 2013 год в тыс. руб.</t>
  </si>
  <si>
    <t>902  1  14  02042  04  0000  440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</si>
  <si>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</si>
  <si>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901  1  16  32000  04  0000  140</t>
  </si>
  <si>
    <t xml:space="preserve">161  1  16  33040  04  6000  140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</si>
  <si>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</si>
  <si>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192  1  16  43000  01  6000  140</t>
  </si>
  <si>
    <t>005  1  16  90040  04  0000  140</t>
  </si>
  <si>
    <t>Субсидии на прведение мероприятий по формированию в Свердловской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нарушения развития, за счет субсидии, полученной из федерального бюджета</t>
  </si>
  <si>
    <t>Субсидии на софинансирование реконструкции футбольного поля при МКОУ ДОД "ДЮСШ" пос. Цементный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</si>
  <si>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системы коммунальной инфраструктуры за счет средств, поступивших от государственной корпорации-Фонда содействия реформирования жилищно-коммунального хозяйства</t>
  </si>
  <si>
    <t>901  2  02  02089  04  0000  151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</si>
  <si>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системы коммунальной инфраструктуры за счет средств бюджетов</t>
  </si>
  <si>
    <t>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</t>
  </si>
  <si>
    <t>Субсидии на повышение размера минимальной заработной платы работников муниципальных образовательных учреждений (за исключением муниципальных общеобразовательных учреждений)</t>
  </si>
  <si>
    <t>Межбюджетные трансферты, из резервного фонда Правительства Свердловской области на приобретение сценипческих костюмов для МУК "Культурно-досуговый центр"дома культуры села Быньги</t>
  </si>
  <si>
    <t>Межбюджетные трансферты из облавстного бюджета на оказание государственной поддержки  на конкурсной основе коллективам самодеятельного народного творчества, работающим на бесплатной основе в муниципальных учреждениях культурно-досугового центра в Свердловской области</t>
  </si>
  <si>
    <t>по состоянию на 01.10.2013г.</t>
  </si>
  <si>
    <t xml:space="preserve">Сумма фактического поступления в тыс. руб. </t>
  </si>
  <si>
    <t>906  2  02  02051  04  0000  151</t>
  </si>
  <si>
    <t>901  2  02  02088  04  0001  151</t>
  </si>
  <si>
    <t>906  2  02  02145  04  0001  151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</si>
  <si>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</si>
  <si>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межбюджетные трансферты, передаваемые бюджетам городских округов</t>
  </si>
  <si>
    <t>Межбюджетные трансферты из резервного фонда Свердловской области на приобретение светового оборудования сцены для муниципального бюджетного учреждения культуры "Культурно-досуговый цент" домов культуры пос. Калиново</t>
  </si>
  <si>
    <t>Исполнение бюджета Невьянского городского округа                                                              по состоянию на 01.10.2013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</si>
</sst>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"/>
    <numFmt numFmtId="166" formatCode="0.000"/>
    <numFmt numFmtId="167" formatCode="#,##0.000"/>
    <numFmt numFmtId="168" formatCode="#,##0.0"/>
    <numFmt numFmtId="169" formatCode="0.0%"/>
    <numFmt numFmtId="170" formatCode="0.0000"/>
    <numFmt numFmtId="171" formatCode="0.00000"/>
  </numFmts>
  <fonts count="44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6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/>
    </xf>
    <xf numFmtId="2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/>
    </xf>
    <xf numFmtId="2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 horizontal="center" vertical="top" shrinkToFit="1"/>
    </xf>
    <xf numFmtId="168" fontId="0" fillId="33" borderId="10" xfId="0" applyNumberFormat="1" applyFill="1" applyBorder="1" applyAlignment="1">
      <alignment horizontal="right" shrinkToFit="1"/>
    </xf>
    <xf numFmtId="169" fontId="0" fillId="33" borderId="10" xfId="0" applyNumberFormat="1" applyFill="1" applyBorder="1" applyAlignment="1">
      <alignment horizontal="right" shrinkToFit="1"/>
    </xf>
    <xf numFmtId="10" fontId="0" fillId="33" borderId="0" xfId="0" applyNumberFormat="1" applyFill="1" applyBorder="1" applyAlignment="1">
      <alignment horizontal="right" vertical="top" shrinkToFit="1"/>
    </xf>
    <xf numFmtId="10" fontId="0" fillId="33" borderId="0" xfId="0" applyNumberFormat="1" applyFill="1" applyBorder="1" applyAlignment="1">
      <alignment horizontal="fill" vertical="top" shrinkToFit="1"/>
    </xf>
    <xf numFmtId="49" fontId="9" fillId="33" borderId="10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vertical="top" wrapText="1"/>
    </xf>
    <xf numFmtId="168" fontId="9" fillId="34" borderId="10" xfId="0" applyNumberFormat="1" applyFont="1" applyFill="1" applyBorder="1" applyAlignment="1">
      <alignment horizontal="right" shrinkToFit="1"/>
    </xf>
    <xf numFmtId="169" fontId="9" fillId="34" borderId="10" xfId="0" applyNumberFormat="1" applyFont="1" applyFill="1" applyBorder="1" applyAlignment="1">
      <alignment horizontal="right" shrinkToFit="1"/>
    </xf>
    <xf numFmtId="0" fontId="0" fillId="33" borderId="12" xfId="0" applyFill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/>
    </xf>
    <xf numFmtId="166" fontId="5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33" borderId="13" xfId="0" applyFill="1" applyBorder="1" applyAlignment="1">
      <alignment horizontal="right"/>
    </xf>
    <xf numFmtId="49" fontId="0" fillId="33" borderId="11" xfId="0" applyNumberFormat="1" applyFill="1" applyBorder="1" applyAlignment="1">
      <alignment horizontal="center" vertical="center" wrapText="1" shrinkToFit="1"/>
    </xf>
    <xf numFmtId="49" fontId="0" fillId="33" borderId="14" xfId="0" applyNumberFormat="1" applyFill="1" applyBorder="1" applyAlignment="1">
      <alignment horizontal="center" vertical="center" wrapText="1" shrinkToFit="1"/>
    </xf>
    <xf numFmtId="49" fontId="0" fillId="33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69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28.125" style="0" customWidth="1"/>
    <col min="2" max="2" width="42.125" style="0" customWidth="1"/>
    <col min="3" max="3" width="15.00390625" style="0" customWidth="1"/>
    <col min="4" max="4" width="12.00390625" style="0" customWidth="1"/>
    <col min="5" max="5" width="12.25390625" style="0" customWidth="1"/>
  </cols>
  <sheetData>
    <row r="1" spans="1:5" ht="39" customHeight="1">
      <c r="A1" s="53" t="s">
        <v>301</v>
      </c>
      <c r="B1" s="53"/>
      <c r="C1" s="53"/>
      <c r="D1" s="53"/>
      <c r="E1" s="53"/>
    </row>
    <row r="3" spans="4:5" ht="12.75">
      <c r="D3" s="1"/>
      <c r="E3" t="s">
        <v>232</v>
      </c>
    </row>
    <row r="4" spans="1:5" ht="63.75">
      <c r="A4" s="2" t="s">
        <v>3</v>
      </c>
      <c r="B4" s="3" t="s">
        <v>4</v>
      </c>
      <c r="C4" s="2" t="s">
        <v>276</v>
      </c>
      <c r="D4" s="4" t="s">
        <v>294</v>
      </c>
      <c r="E4" s="5" t="s">
        <v>133</v>
      </c>
    </row>
    <row r="5" spans="1:5" ht="12.75">
      <c r="A5" s="6">
        <v>1</v>
      </c>
      <c r="B5" s="6">
        <v>2</v>
      </c>
      <c r="C5" s="7">
        <v>3</v>
      </c>
      <c r="D5" s="8">
        <v>5</v>
      </c>
      <c r="E5" s="9">
        <v>7</v>
      </c>
    </row>
    <row r="6" spans="1:5" ht="12.75">
      <c r="A6" s="10" t="s">
        <v>5</v>
      </c>
      <c r="B6" s="11" t="s">
        <v>6</v>
      </c>
      <c r="C6" s="12">
        <f>SUM(C7+C13+C21+C26+C28+C30+C36+C42+C53+C60+C89)</f>
        <v>550613.1</v>
      </c>
      <c r="D6" s="12">
        <f>SUM(D7+D13+D21+D26+D28+D30+D36+D42+D53+D60+D89)</f>
        <v>385453.63000000006</v>
      </c>
      <c r="E6" s="12">
        <f>SUM(D6*100/C6)</f>
        <v>70.0044423207512</v>
      </c>
    </row>
    <row r="7" spans="1:5" ht="12.75">
      <c r="A7" s="10" t="s">
        <v>7</v>
      </c>
      <c r="B7" s="11" t="s">
        <v>8</v>
      </c>
      <c r="C7" s="12">
        <f>SUM(C8)</f>
        <v>441536.9</v>
      </c>
      <c r="D7" s="12">
        <f>SUM(D8)</f>
        <v>302291.6</v>
      </c>
      <c r="E7" s="12">
        <f aca="true" t="shared" si="0" ref="E7:E72">SUM(D7*100/C7)</f>
        <v>68.46349648240044</v>
      </c>
    </row>
    <row r="8" spans="1:5" ht="12.75">
      <c r="A8" s="10" t="s">
        <v>9</v>
      </c>
      <c r="B8" s="11" t="s">
        <v>10</v>
      </c>
      <c r="C8" s="12">
        <f>SUM(C9:C12)</f>
        <v>441536.9</v>
      </c>
      <c r="D8" s="12">
        <f>SUM(D9:D12)</f>
        <v>302291.6</v>
      </c>
      <c r="E8" s="12">
        <f t="shared" si="0"/>
        <v>68.46349648240044</v>
      </c>
    </row>
    <row r="9" spans="1:5" ht="76.5">
      <c r="A9" s="14" t="s">
        <v>11</v>
      </c>
      <c r="B9" s="15" t="s">
        <v>145</v>
      </c>
      <c r="C9" s="16">
        <v>433107</v>
      </c>
      <c r="D9" s="16">
        <v>294423.8</v>
      </c>
      <c r="E9" s="16">
        <f t="shared" si="0"/>
        <v>67.9794600410522</v>
      </c>
    </row>
    <row r="10" spans="1:5" ht="114.75">
      <c r="A10" s="14" t="s">
        <v>110</v>
      </c>
      <c r="B10" s="15" t="s">
        <v>0</v>
      </c>
      <c r="C10" s="16">
        <v>931</v>
      </c>
      <c r="D10" s="16">
        <v>664.4</v>
      </c>
      <c r="E10" s="16">
        <f t="shared" si="0"/>
        <v>71.36412459720731</v>
      </c>
    </row>
    <row r="11" spans="1:5" ht="51">
      <c r="A11" s="14" t="s">
        <v>12</v>
      </c>
      <c r="B11" s="15" t="s">
        <v>111</v>
      </c>
      <c r="C11" s="16">
        <v>5698.9</v>
      </c>
      <c r="D11" s="16">
        <v>5683.3</v>
      </c>
      <c r="E11" s="16">
        <f t="shared" si="0"/>
        <v>99.72626296302796</v>
      </c>
    </row>
    <row r="12" spans="1:5" ht="102">
      <c r="A12" s="14" t="s">
        <v>13</v>
      </c>
      <c r="B12" s="15" t="s">
        <v>146</v>
      </c>
      <c r="C12" s="16">
        <v>1800</v>
      </c>
      <c r="D12" s="16">
        <v>1520.1</v>
      </c>
      <c r="E12" s="16">
        <f t="shared" si="0"/>
        <v>84.45</v>
      </c>
    </row>
    <row r="13" spans="1:5" ht="12.75">
      <c r="A13" s="10" t="s">
        <v>14</v>
      </c>
      <c r="B13" s="18" t="s">
        <v>15</v>
      </c>
      <c r="C13" s="12">
        <f>SUM(+C14+C17+C20)</f>
        <v>21533</v>
      </c>
      <c r="D13" s="12">
        <f>SUM(+D14+D17+D20)</f>
        <v>15488.2</v>
      </c>
      <c r="E13" s="12">
        <f t="shared" si="0"/>
        <v>71.92773881948636</v>
      </c>
    </row>
    <row r="14" spans="1:5" ht="25.5">
      <c r="A14" s="14" t="s">
        <v>16</v>
      </c>
      <c r="B14" s="15" t="s">
        <v>17</v>
      </c>
      <c r="C14" s="17">
        <f>SUM(C15:C16)</f>
        <v>20765</v>
      </c>
      <c r="D14" s="17">
        <f>SUM(D15:D16)</f>
        <v>14942.5</v>
      </c>
      <c r="E14" s="16">
        <f t="shared" si="0"/>
        <v>71.96002889477487</v>
      </c>
    </row>
    <row r="15" spans="1:5" ht="25.5">
      <c r="A15" s="14" t="s">
        <v>18</v>
      </c>
      <c r="B15" s="15" t="s">
        <v>17</v>
      </c>
      <c r="C15" s="16">
        <v>20685</v>
      </c>
      <c r="D15" s="16">
        <v>14875</v>
      </c>
      <c r="E15" s="16">
        <f t="shared" si="0"/>
        <v>71.91201353637902</v>
      </c>
    </row>
    <row r="16" spans="1:5" ht="38.25">
      <c r="A16" s="14" t="s">
        <v>19</v>
      </c>
      <c r="B16" s="15" t="s">
        <v>20</v>
      </c>
      <c r="C16" s="16">
        <v>80</v>
      </c>
      <c r="D16" s="16">
        <v>67.5</v>
      </c>
      <c r="E16" s="16">
        <f t="shared" si="0"/>
        <v>84.375</v>
      </c>
    </row>
    <row r="17" spans="1:5" ht="12.75">
      <c r="A17" s="14" t="s">
        <v>21</v>
      </c>
      <c r="B17" s="15" t="s">
        <v>22</v>
      </c>
      <c r="C17" s="17">
        <f>SUM(C18:C19)</f>
        <v>7</v>
      </c>
      <c r="D17" s="17">
        <f>SUM(D18:D19)</f>
        <v>3.1</v>
      </c>
      <c r="E17" s="16">
        <f t="shared" si="0"/>
        <v>44.285714285714285</v>
      </c>
    </row>
    <row r="18" spans="1:5" ht="12.75">
      <c r="A18" s="14" t="s">
        <v>23</v>
      </c>
      <c r="B18" s="15" t="s">
        <v>22</v>
      </c>
      <c r="C18" s="16">
        <v>7</v>
      </c>
      <c r="D18" s="51">
        <v>3.2</v>
      </c>
      <c r="E18" s="16">
        <f t="shared" si="0"/>
        <v>45.714285714285715</v>
      </c>
    </row>
    <row r="19" spans="1:5" ht="38.25">
      <c r="A19" s="14" t="s">
        <v>24</v>
      </c>
      <c r="B19" s="15" t="s">
        <v>25</v>
      </c>
      <c r="C19" s="16"/>
      <c r="D19" s="16">
        <v>-0.1</v>
      </c>
      <c r="E19" s="16"/>
    </row>
    <row r="20" spans="1:5" ht="38.25">
      <c r="A20" s="14" t="s">
        <v>1</v>
      </c>
      <c r="B20" s="15" t="s">
        <v>2</v>
      </c>
      <c r="C20" s="16">
        <v>761</v>
      </c>
      <c r="D20" s="16">
        <v>542.6</v>
      </c>
      <c r="E20" s="16">
        <f t="shared" si="0"/>
        <v>71.30091984231275</v>
      </c>
    </row>
    <row r="21" spans="1:5" ht="12.75">
      <c r="A21" s="10" t="s">
        <v>26</v>
      </c>
      <c r="B21" s="18" t="s">
        <v>27</v>
      </c>
      <c r="C21" s="12">
        <f>SUM(C22:C23)</f>
        <v>37535</v>
      </c>
      <c r="D21" s="12">
        <f>SUM(D22:D23)</f>
        <v>28980.64</v>
      </c>
      <c r="E21" s="12">
        <f t="shared" si="0"/>
        <v>77.20964433195684</v>
      </c>
    </row>
    <row r="22" spans="1:5" ht="51">
      <c r="A22" s="14" t="s">
        <v>28</v>
      </c>
      <c r="B22" s="15" t="s">
        <v>29</v>
      </c>
      <c r="C22" s="16">
        <v>7918</v>
      </c>
      <c r="D22" s="16">
        <v>4380.89</v>
      </c>
      <c r="E22" s="16">
        <f t="shared" si="0"/>
        <v>55.32823945440769</v>
      </c>
    </row>
    <row r="23" spans="1:5" ht="12.75">
      <c r="A23" s="14" t="s">
        <v>30</v>
      </c>
      <c r="B23" s="15" t="s">
        <v>31</v>
      </c>
      <c r="C23" s="17">
        <f>SUM(C24:C25)</f>
        <v>29617</v>
      </c>
      <c r="D23" s="17">
        <f>SUM(D24:D25)</f>
        <v>24599.75</v>
      </c>
      <c r="E23" s="16">
        <f t="shared" si="0"/>
        <v>83.05956038761522</v>
      </c>
    </row>
    <row r="24" spans="1:5" ht="76.5">
      <c r="A24" s="14" t="s">
        <v>32</v>
      </c>
      <c r="B24" s="15" t="s">
        <v>33</v>
      </c>
      <c r="C24" s="16">
        <v>3780</v>
      </c>
      <c r="D24" s="16">
        <v>2225.56</v>
      </c>
      <c r="E24" s="16">
        <f t="shared" si="0"/>
        <v>58.87724867724868</v>
      </c>
    </row>
    <row r="25" spans="1:5" ht="76.5">
      <c r="A25" s="14" t="s">
        <v>34</v>
      </c>
      <c r="B25" s="15" t="s">
        <v>35</v>
      </c>
      <c r="C25" s="16">
        <v>25837</v>
      </c>
      <c r="D25" s="16">
        <v>22374.19</v>
      </c>
      <c r="E25" s="16">
        <f t="shared" si="0"/>
        <v>86.59747648720827</v>
      </c>
    </row>
    <row r="26" spans="1:5" ht="12.75">
      <c r="A26" s="10" t="s">
        <v>36</v>
      </c>
      <c r="B26" s="18" t="s">
        <v>37</v>
      </c>
      <c r="C26" s="12">
        <f>SUM(C27)</f>
        <v>3735</v>
      </c>
      <c r="D26" s="12">
        <f>SUM(D27)</f>
        <v>2744.96</v>
      </c>
      <c r="E26" s="12">
        <f t="shared" si="0"/>
        <v>73.49290495314591</v>
      </c>
    </row>
    <row r="27" spans="1:5" ht="51">
      <c r="A27" s="14" t="s">
        <v>38</v>
      </c>
      <c r="B27" s="15" t="s">
        <v>189</v>
      </c>
      <c r="C27" s="16">
        <v>3735</v>
      </c>
      <c r="D27" s="16">
        <v>2744.96</v>
      </c>
      <c r="E27" s="16">
        <f t="shared" si="0"/>
        <v>73.49290495314591</v>
      </c>
    </row>
    <row r="28" spans="1:5" ht="38.25">
      <c r="A28" s="18" t="s">
        <v>142</v>
      </c>
      <c r="B28" s="18" t="s">
        <v>233</v>
      </c>
      <c r="C28" s="12">
        <f>SUM(C29)</f>
        <v>0</v>
      </c>
      <c r="D28" s="12">
        <f>SUM(D29)</f>
        <v>0.2</v>
      </c>
      <c r="E28" s="12"/>
    </row>
    <row r="29" spans="1:5" ht="38.25">
      <c r="A29" s="15" t="s">
        <v>151</v>
      </c>
      <c r="B29" s="15" t="s">
        <v>152</v>
      </c>
      <c r="C29" s="16">
        <v>0</v>
      </c>
      <c r="D29" s="16">
        <v>0.2</v>
      </c>
      <c r="E29" s="16"/>
    </row>
    <row r="30" spans="1:5" ht="51">
      <c r="A30" s="10" t="s">
        <v>39</v>
      </c>
      <c r="B30" s="11" t="s">
        <v>40</v>
      </c>
      <c r="C30" s="12">
        <f>SUM(C31:C35)</f>
        <v>20496.5</v>
      </c>
      <c r="D30" s="12">
        <f>SUM(D31:D35)</f>
        <v>19114.63</v>
      </c>
      <c r="E30" s="12">
        <f t="shared" si="0"/>
        <v>93.2580196618935</v>
      </c>
    </row>
    <row r="31" spans="1:5" ht="89.25">
      <c r="A31" s="14" t="s">
        <v>112</v>
      </c>
      <c r="B31" s="15" t="s">
        <v>147</v>
      </c>
      <c r="C31" s="16">
        <v>13226.5</v>
      </c>
      <c r="D31" s="16">
        <v>15013.78</v>
      </c>
      <c r="E31" s="16">
        <f t="shared" si="0"/>
        <v>113.51287188598647</v>
      </c>
    </row>
    <row r="32" spans="1:5" ht="114.75">
      <c r="A32" s="14" t="s">
        <v>248</v>
      </c>
      <c r="B32" s="15" t="s">
        <v>148</v>
      </c>
      <c r="C32" s="16">
        <v>6900</v>
      </c>
      <c r="D32" s="16">
        <v>3677.7</v>
      </c>
      <c r="E32" s="16">
        <f>SUM(D32*100/C32)</f>
        <v>53.3</v>
      </c>
    </row>
    <row r="33" spans="1:5" ht="38.25">
      <c r="A33" s="14" t="s">
        <v>249</v>
      </c>
      <c r="B33" s="15" t="s">
        <v>41</v>
      </c>
      <c r="C33" s="16">
        <v>15</v>
      </c>
      <c r="D33" s="16">
        <v>2.4</v>
      </c>
      <c r="E33" s="16">
        <f>SUM(D33*100/C33)</f>
        <v>16</v>
      </c>
    </row>
    <row r="34" spans="1:5" ht="76.5">
      <c r="A34" s="14" t="s">
        <v>234</v>
      </c>
      <c r="B34" s="15" t="s">
        <v>44</v>
      </c>
      <c r="C34" s="16">
        <v>350</v>
      </c>
      <c r="D34" s="16">
        <v>415.57</v>
      </c>
      <c r="E34" s="16">
        <f>SUM(D34*100/C34)</f>
        <v>118.73428571428572</v>
      </c>
    </row>
    <row r="35" spans="1:5" ht="51">
      <c r="A35" s="14" t="s">
        <v>42</v>
      </c>
      <c r="B35" s="15" t="s">
        <v>43</v>
      </c>
      <c r="C35" s="16">
        <v>5</v>
      </c>
      <c r="D35" s="16">
        <v>5.18</v>
      </c>
      <c r="E35" s="16">
        <f t="shared" si="0"/>
        <v>103.6</v>
      </c>
    </row>
    <row r="36" spans="1:5" ht="25.5">
      <c r="A36" s="10" t="s">
        <v>45</v>
      </c>
      <c r="B36" s="11" t="s">
        <v>46</v>
      </c>
      <c r="C36" s="12">
        <f>SUM(C37)</f>
        <v>2298</v>
      </c>
      <c r="D36" s="12">
        <f>SUM(D37)</f>
        <v>1478.1</v>
      </c>
      <c r="E36" s="12">
        <f t="shared" si="0"/>
        <v>64.32114882506528</v>
      </c>
    </row>
    <row r="37" spans="1:5" ht="25.5">
      <c r="A37" s="14" t="s">
        <v>47</v>
      </c>
      <c r="B37" s="15" t="s">
        <v>48</v>
      </c>
      <c r="C37" s="16">
        <f>SUM(C38:C41)</f>
        <v>2298</v>
      </c>
      <c r="D37" s="16">
        <f>SUM(D38:D41)</f>
        <v>1478.1</v>
      </c>
      <c r="E37" s="16">
        <f t="shared" si="0"/>
        <v>64.32114882506528</v>
      </c>
    </row>
    <row r="38" spans="1:5" ht="25.5">
      <c r="A38" s="14" t="s">
        <v>171</v>
      </c>
      <c r="B38" s="15" t="s">
        <v>172</v>
      </c>
      <c r="C38" s="19">
        <v>1492</v>
      </c>
      <c r="D38" s="19">
        <v>859.3</v>
      </c>
      <c r="E38" s="16">
        <f t="shared" si="0"/>
        <v>57.59383378016086</v>
      </c>
    </row>
    <row r="39" spans="1:5" ht="25.5">
      <c r="A39" s="14" t="s">
        <v>173</v>
      </c>
      <c r="B39" s="15" t="s">
        <v>174</v>
      </c>
      <c r="C39" s="19">
        <v>38</v>
      </c>
      <c r="D39" s="19">
        <v>31.8</v>
      </c>
      <c r="E39" s="16">
        <f t="shared" si="0"/>
        <v>83.6842105263158</v>
      </c>
    </row>
    <row r="40" spans="1:5" ht="25.5">
      <c r="A40" s="14" t="s">
        <v>175</v>
      </c>
      <c r="B40" s="15" t="s">
        <v>190</v>
      </c>
      <c r="C40" s="19">
        <v>201</v>
      </c>
      <c r="D40" s="19">
        <v>198.8</v>
      </c>
      <c r="E40" s="16">
        <f t="shared" si="0"/>
        <v>98.90547263681592</v>
      </c>
    </row>
    <row r="41" spans="1:5" ht="25.5">
      <c r="A41" s="14" t="s">
        <v>176</v>
      </c>
      <c r="B41" s="15" t="s">
        <v>177</v>
      </c>
      <c r="C41" s="19">
        <v>567</v>
      </c>
      <c r="D41" s="19">
        <v>388.2</v>
      </c>
      <c r="E41" s="16">
        <f t="shared" si="0"/>
        <v>68.46560846560847</v>
      </c>
    </row>
    <row r="42" spans="1:5" ht="25.5">
      <c r="A42" s="10" t="s">
        <v>49</v>
      </c>
      <c r="B42" s="18" t="s">
        <v>50</v>
      </c>
      <c r="C42" s="12">
        <f>SUM(C43:C52)</f>
        <v>4635</v>
      </c>
      <c r="D42" s="12">
        <f>SUM(D43:D52)</f>
        <v>3152.1999999999994</v>
      </c>
      <c r="E42" s="12">
        <f t="shared" si="0"/>
        <v>68.0086299892125</v>
      </c>
    </row>
    <row r="43" spans="1:5" ht="63.75">
      <c r="A43" s="14" t="s">
        <v>117</v>
      </c>
      <c r="B43" s="15" t="s">
        <v>118</v>
      </c>
      <c r="C43" s="16">
        <v>2273</v>
      </c>
      <c r="D43" s="16">
        <v>1397</v>
      </c>
      <c r="E43" s="16">
        <f t="shared" si="0"/>
        <v>61.46062472503299</v>
      </c>
    </row>
    <row r="44" spans="1:5" ht="38.25">
      <c r="A44" s="14" t="s">
        <v>121</v>
      </c>
      <c r="B44" s="15" t="s">
        <v>120</v>
      </c>
      <c r="C44" s="16">
        <v>220</v>
      </c>
      <c r="D44" s="16">
        <v>137.2</v>
      </c>
      <c r="E44" s="16">
        <f t="shared" si="0"/>
        <v>62.36363636363635</v>
      </c>
    </row>
    <row r="45" spans="1:5" ht="38.25">
      <c r="A45" s="14" t="s">
        <v>119</v>
      </c>
      <c r="B45" s="15" t="s">
        <v>120</v>
      </c>
      <c r="C45" s="16">
        <v>1754</v>
      </c>
      <c r="D45" s="16">
        <v>1227.3</v>
      </c>
      <c r="E45" s="16">
        <f t="shared" si="0"/>
        <v>69.9714937286203</v>
      </c>
    </row>
    <row r="46" spans="1:5" ht="38.25">
      <c r="A46" s="14" t="s">
        <v>160</v>
      </c>
      <c r="B46" s="15" t="s">
        <v>120</v>
      </c>
      <c r="C46" s="16">
        <v>7</v>
      </c>
      <c r="D46" s="16">
        <v>3.6</v>
      </c>
      <c r="E46" s="16">
        <f t="shared" si="0"/>
        <v>51.42857142857143</v>
      </c>
    </row>
    <row r="47" spans="1:5" ht="38.25">
      <c r="A47" s="14" t="s">
        <v>259</v>
      </c>
      <c r="B47" s="15" t="s">
        <v>260</v>
      </c>
      <c r="C47" s="16">
        <v>13</v>
      </c>
      <c r="D47" s="16">
        <v>15.2</v>
      </c>
      <c r="E47" s="16">
        <f t="shared" si="0"/>
        <v>116.92307692307692</v>
      </c>
    </row>
    <row r="48" spans="1:5" ht="38.25">
      <c r="A48" s="14" t="s">
        <v>113</v>
      </c>
      <c r="B48" s="15" t="s">
        <v>114</v>
      </c>
      <c r="C48" s="16">
        <v>104</v>
      </c>
      <c r="D48" s="16">
        <v>104.1</v>
      </c>
      <c r="E48" s="16"/>
    </row>
    <row r="49" spans="1:5" ht="38.25">
      <c r="A49" s="14" t="s">
        <v>153</v>
      </c>
      <c r="B49" s="15" t="s">
        <v>114</v>
      </c>
      <c r="C49" s="16">
        <v>256</v>
      </c>
      <c r="D49" s="16">
        <v>256</v>
      </c>
      <c r="E49" s="16"/>
    </row>
    <row r="50" spans="1:5" ht="38.25">
      <c r="A50" s="14" t="s">
        <v>170</v>
      </c>
      <c r="B50" s="15" t="s">
        <v>114</v>
      </c>
      <c r="C50" s="16">
        <v>0</v>
      </c>
      <c r="D50" s="16"/>
      <c r="E50" s="16"/>
    </row>
    <row r="51" spans="1:5" ht="38.25">
      <c r="A51" s="14" t="s">
        <v>270</v>
      </c>
      <c r="B51" s="15" t="s">
        <v>114</v>
      </c>
      <c r="C51" s="16">
        <v>8</v>
      </c>
      <c r="D51" s="16">
        <v>8.2</v>
      </c>
      <c r="E51" s="16"/>
    </row>
    <row r="52" spans="1:5" ht="51">
      <c r="A52" s="14" t="s">
        <v>115</v>
      </c>
      <c r="B52" s="15" t="s">
        <v>116</v>
      </c>
      <c r="C52" s="16">
        <v>0</v>
      </c>
      <c r="D52" s="16">
        <v>3.6</v>
      </c>
      <c r="E52" s="16"/>
    </row>
    <row r="53" spans="1:5" ht="25.5">
      <c r="A53" s="10" t="s">
        <v>51</v>
      </c>
      <c r="B53" s="18" t="s">
        <v>52</v>
      </c>
      <c r="C53" s="12">
        <f>SUM(C54:C59)</f>
        <v>15424.7</v>
      </c>
      <c r="D53" s="12">
        <f>SUM(D54:D59)</f>
        <v>9650</v>
      </c>
      <c r="E53" s="12">
        <f t="shared" si="0"/>
        <v>62.56199472274987</v>
      </c>
    </row>
    <row r="54" spans="1:5" ht="25.5">
      <c r="A54" s="14" t="s">
        <v>53</v>
      </c>
      <c r="B54" s="15" t="s">
        <v>54</v>
      </c>
      <c r="C54" s="16">
        <v>134</v>
      </c>
      <c r="D54" s="16">
        <v>100.8</v>
      </c>
      <c r="E54" s="16">
        <f t="shared" si="0"/>
        <v>75.22388059701493</v>
      </c>
    </row>
    <row r="55" spans="1:5" ht="89.25">
      <c r="A55" s="14" t="s">
        <v>178</v>
      </c>
      <c r="B55" s="15" t="s">
        <v>169</v>
      </c>
      <c r="C55" s="16">
        <v>3</v>
      </c>
      <c r="D55" s="16">
        <v>3</v>
      </c>
      <c r="E55" s="16"/>
    </row>
    <row r="56" spans="1:5" ht="89.25">
      <c r="A56" s="14" t="s">
        <v>277</v>
      </c>
      <c r="B56" s="15" t="s">
        <v>278</v>
      </c>
      <c r="C56" s="16">
        <v>0</v>
      </c>
      <c r="D56" s="16">
        <v>0.6</v>
      </c>
      <c r="E56" s="16"/>
    </row>
    <row r="57" spans="1:5" ht="102">
      <c r="A57" s="14" t="s">
        <v>122</v>
      </c>
      <c r="B57" s="15" t="s">
        <v>149</v>
      </c>
      <c r="C57" s="16">
        <v>12633.1</v>
      </c>
      <c r="D57" s="16">
        <v>7467.9</v>
      </c>
      <c r="E57" s="16">
        <f t="shared" si="0"/>
        <v>59.113756718461815</v>
      </c>
    </row>
    <row r="58" spans="1:5" ht="102">
      <c r="A58" s="14" t="s">
        <v>123</v>
      </c>
      <c r="B58" s="15" t="s">
        <v>150</v>
      </c>
      <c r="C58" s="16">
        <v>268</v>
      </c>
      <c r="D58" s="16">
        <v>306.8</v>
      </c>
      <c r="E58" s="16">
        <f t="shared" si="0"/>
        <v>114.4776119402985</v>
      </c>
    </row>
    <row r="59" spans="1:5" ht="51">
      <c r="A59" s="14" t="s">
        <v>55</v>
      </c>
      <c r="B59" s="15" t="s">
        <v>56</v>
      </c>
      <c r="C59" s="16">
        <v>2386.6</v>
      </c>
      <c r="D59" s="16">
        <v>1770.9</v>
      </c>
      <c r="E59" s="16">
        <f t="shared" si="0"/>
        <v>74.20179334618285</v>
      </c>
    </row>
    <row r="60" spans="1:5" ht="25.5">
      <c r="A60" s="10" t="s">
        <v>57</v>
      </c>
      <c r="B60" s="18" t="s">
        <v>58</v>
      </c>
      <c r="C60" s="12">
        <f>SUM(C61:C78)</f>
        <v>3419</v>
      </c>
      <c r="D60" s="12">
        <f>SUM(D61:D78)</f>
        <v>2398.4</v>
      </c>
      <c r="E60" s="12">
        <f t="shared" si="0"/>
        <v>70.14916642293068</v>
      </c>
    </row>
    <row r="61" spans="1:5" ht="127.5">
      <c r="A61" s="14" t="s">
        <v>179</v>
      </c>
      <c r="B61" s="15" t="s">
        <v>257</v>
      </c>
      <c r="C61" s="16">
        <v>200</v>
      </c>
      <c r="D61" s="16">
        <v>132.5</v>
      </c>
      <c r="E61" s="16">
        <f t="shared" si="0"/>
        <v>66.25</v>
      </c>
    </row>
    <row r="62" spans="1:5" ht="63.75">
      <c r="A62" s="14" t="s">
        <v>180</v>
      </c>
      <c r="B62" s="15" t="s">
        <v>59</v>
      </c>
      <c r="C62" s="16">
        <v>45</v>
      </c>
      <c r="D62" s="16">
        <v>13.5</v>
      </c>
      <c r="E62" s="16">
        <f t="shared" si="0"/>
        <v>30</v>
      </c>
    </row>
    <row r="63" spans="1:5" ht="63.75">
      <c r="A63" s="14" t="s">
        <v>181</v>
      </c>
      <c r="B63" s="15" t="s">
        <v>60</v>
      </c>
      <c r="C63" s="16">
        <v>262</v>
      </c>
      <c r="D63" s="16">
        <v>153.5</v>
      </c>
      <c r="E63" s="16">
        <f t="shared" si="0"/>
        <v>58.587786259541986</v>
      </c>
    </row>
    <row r="64" spans="1:5" ht="63.75">
      <c r="A64" s="14" t="s">
        <v>182</v>
      </c>
      <c r="B64" s="15" t="s">
        <v>61</v>
      </c>
      <c r="C64" s="16">
        <v>0</v>
      </c>
      <c r="D64" s="16">
        <v>18.5</v>
      </c>
      <c r="E64" s="16"/>
    </row>
    <row r="65" spans="1:5" ht="63.75">
      <c r="A65" s="14" t="s">
        <v>183</v>
      </c>
      <c r="B65" s="15" t="s">
        <v>62</v>
      </c>
      <c r="C65" s="19">
        <v>16</v>
      </c>
      <c r="D65" s="19">
        <v>5.6</v>
      </c>
      <c r="E65" s="16">
        <f t="shared" si="0"/>
        <v>35</v>
      </c>
    </row>
    <row r="66" spans="1:5" ht="63.75">
      <c r="A66" s="14" t="s">
        <v>184</v>
      </c>
      <c r="B66" s="15" t="s">
        <v>62</v>
      </c>
      <c r="C66" s="19">
        <v>25</v>
      </c>
      <c r="D66" s="19"/>
      <c r="E66" s="16">
        <f t="shared" si="0"/>
        <v>0</v>
      </c>
    </row>
    <row r="67" spans="1:5" ht="63.75">
      <c r="A67" s="14" t="s">
        <v>271</v>
      </c>
      <c r="B67" s="15" t="s">
        <v>272</v>
      </c>
      <c r="C67" s="19"/>
      <c r="D67" s="19">
        <v>17.8</v>
      </c>
      <c r="E67" s="16"/>
    </row>
    <row r="68" spans="1:5" ht="25.5">
      <c r="A68" s="14" t="s">
        <v>185</v>
      </c>
      <c r="B68" s="15" t="s">
        <v>63</v>
      </c>
      <c r="C68" s="16">
        <v>148</v>
      </c>
      <c r="D68" s="16">
        <v>29.3</v>
      </c>
      <c r="E68" s="16">
        <f t="shared" si="0"/>
        <v>19.7972972972973</v>
      </c>
    </row>
    <row r="69" spans="1:5" ht="63.75">
      <c r="A69" s="14" t="s">
        <v>186</v>
      </c>
      <c r="B69" s="15" t="s">
        <v>124</v>
      </c>
      <c r="C69" s="16">
        <v>510</v>
      </c>
      <c r="D69" s="16">
        <v>241.6</v>
      </c>
      <c r="E69" s="16">
        <f t="shared" si="0"/>
        <v>47.372549019607845</v>
      </c>
    </row>
    <row r="70" spans="1:5" ht="25.5">
      <c r="A70" s="14" t="s">
        <v>187</v>
      </c>
      <c r="B70" s="14" t="s">
        <v>261</v>
      </c>
      <c r="C70" s="16">
        <v>204</v>
      </c>
      <c r="D70" s="16">
        <v>25.1</v>
      </c>
      <c r="E70" s="16">
        <f t="shared" si="0"/>
        <v>12.303921568627452</v>
      </c>
    </row>
    <row r="71" spans="1:5" ht="51">
      <c r="A71" s="14" t="s">
        <v>279</v>
      </c>
      <c r="B71" s="15" t="s">
        <v>125</v>
      </c>
      <c r="C71" s="16">
        <v>0</v>
      </c>
      <c r="D71" s="16">
        <v>0.5</v>
      </c>
      <c r="E71" s="16"/>
    </row>
    <row r="72" spans="1:5" ht="51">
      <c r="A72" s="14" t="s">
        <v>64</v>
      </c>
      <c r="B72" s="15" t="s">
        <v>125</v>
      </c>
      <c r="C72" s="16">
        <v>78</v>
      </c>
      <c r="D72" s="16">
        <v>110.4</v>
      </c>
      <c r="E72" s="16">
        <f t="shared" si="0"/>
        <v>141.53846153846155</v>
      </c>
    </row>
    <row r="73" spans="1:5" ht="63.75">
      <c r="A73" s="14" t="s">
        <v>280</v>
      </c>
      <c r="B73" s="15" t="s">
        <v>281</v>
      </c>
      <c r="C73" s="16"/>
      <c r="D73" s="16">
        <v>20</v>
      </c>
      <c r="E73" s="16"/>
    </row>
    <row r="74" spans="1:5" ht="38.25">
      <c r="A74" s="14" t="s">
        <v>197</v>
      </c>
      <c r="B74" s="15" t="s">
        <v>198</v>
      </c>
      <c r="C74" s="16"/>
      <c r="D74" s="16">
        <v>2</v>
      </c>
      <c r="E74" s="16"/>
    </row>
    <row r="75" spans="1:5" ht="76.5">
      <c r="A75" s="14" t="s">
        <v>273</v>
      </c>
      <c r="B75" s="15" t="s">
        <v>274</v>
      </c>
      <c r="C75" s="16"/>
      <c r="D75" s="16">
        <v>0.2</v>
      </c>
      <c r="E75" s="16"/>
    </row>
    <row r="76" spans="1:5" ht="76.5">
      <c r="A76" s="14" t="s">
        <v>282</v>
      </c>
      <c r="B76" s="15" t="s">
        <v>250</v>
      </c>
      <c r="C76" s="16"/>
      <c r="D76" s="16">
        <v>3</v>
      </c>
      <c r="E76" s="16"/>
    </row>
    <row r="77" spans="1:5" ht="51">
      <c r="A77" s="14" t="s">
        <v>262</v>
      </c>
      <c r="B77" s="15" t="s">
        <v>263</v>
      </c>
      <c r="C77" s="16"/>
      <c r="D77" s="16">
        <v>7</v>
      </c>
      <c r="E77" s="16"/>
    </row>
    <row r="78" spans="1:5" ht="38.25">
      <c r="A78" s="14" t="s">
        <v>65</v>
      </c>
      <c r="B78" s="15" t="s">
        <v>66</v>
      </c>
      <c r="C78" s="16">
        <f>SUM(C80:C88)</f>
        <v>1931</v>
      </c>
      <c r="D78" s="16">
        <f>SUM(D80:D88)</f>
        <v>1617.9</v>
      </c>
      <c r="E78" s="16">
        <f aca="true" t="shared" si="1" ref="E78:E143">SUM(D78*100/C78)</f>
        <v>83.7856033143449</v>
      </c>
    </row>
    <row r="79" spans="1:5" ht="12.75">
      <c r="A79" s="14"/>
      <c r="B79" s="15" t="s">
        <v>67</v>
      </c>
      <c r="C79" s="16"/>
      <c r="D79" s="16"/>
      <c r="E79" s="16"/>
    </row>
    <row r="80" spans="1:5" ht="12.75">
      <c r="A80" s="14" t="s">
        <v>283</v>
      </c>
      <c r="B80" s="15"/>
      <c r="C80" s="16"/>
      <c r="D80" s="16">
        <v>1.4</v>
      </c>
      <c r="E80" s="16"/>
    </row>
    <row r="81" spans="1:5" ht="12.75">
      <c r="A81" s="14" t="s">
        <v>275</v>
      </c>
      <c r="B81" s="15"/>
      <c r="C81" s="16"/>
      <c r="D81" s="16">
        <v>41</v>
      </c>
      <c r="E81" s="16"/>
    </row>
    <row r="82" spans="1:5" ht="12.75">
      <c r="A82" s="14" t="s">
        <v>68</v>
      </c>
      <c r="B82" s="15"/>
      <c r="C82" s="16">
        <v>38</v>
      </c>
      <c r="D82" s="16">
        <v>45.1</v>
      </c>
      <c r="E82" s="16">
        <f t="shared" si="1"/>
        <v>118.6842105263158</v>
      </c>
    </row>
    <row r="83" spans="1:5" ht="12.75">
      <c r="A83" s="14" t="s">
        <v>143</v>
      </c>
      <c r="B83" s="15"/>
      <c r="C83" s="16">
        <v>55</v>
      </c>
      <c r="D83" s="16">
        <v>429.7</v>
      </c>
      <c r="E83" s="16">
        <f t="shared" si="1"/>
        <v>781.2727272727273</v>
      </c>
    </row>
    <row r="84" spans="1:5" ht="12.75">
      <c r="A84" s="14" t="s">
        <v>162</v>
      </c>
      <c r="B84" s="15"/>
      <c r="C84" s="16">
        <v>21</v>
      </c>
      <c r="D84" s="16">
        <v>0</v>
      </c>
      <c r="E84" s="16">
        <f t="shared" si="1"/>
        <v>0</v>
      </c>
    </row>
    <row r="85" spans="1:5" ht="12.75">
      <c r="A85" s="14" t="s">
        <v>163</v>
      </c>
      <c r="B85" s="15"/>
      <c r="C85" s="16">
        <v>30</v>
      </c>
      <c r="D85" s="16">
        <v>19.3</v>
      </c>
      <c r="E85" s="16">
        <f t="shared" si="1"/>
        <v>64.33333333333333</v>
      </c>
    </row>
    <row r="86" spans="1:5" ht="12.75">
      <c r="A86" s="14" t="s">
        <v>235</v>
      </c>
      <c r="B86" s="15"/>
      <c r="C86" s="16"/>
      <c r="D86" s="16">
        <v>0.6</v>
      </c>
      <c r="E86" s="16"/>
    </row>
    <row r="87" spans="1:5" ht="12.75">
      <c r="A87" s="14" t="s">
        <v>164</v>
      </c>
      <c r="B87" s="15"/>
      <c r="C87" s="16">
        <v>1232</v>
      </c>
      <c r="D87" s="16">
        <v>863.9</v>
      </c>
      <c r="E87" s="16">
        <f t="shared" si="1"/>
        <v>70.12175324675324</v>
      </c>
    </row>
    <row r="88" spans="1:5" ht="12.75">
      <c r="A88" s="14" t="s">
        <v>165</v>
      </c>
      <c r="B88" s="15"/>
      <c r="C88" s="16">
        <v>555</v>
      </c>
      <c r="D88" s="16">
        <v>216.9</v>
      </c>
      <c r="E88" s="16">
        <f t="shared" si="1"/>
        <v>39.08108108108108</v>
      </c>
    </row>
    <row r="89" spans="1:5" ht="12.75">
      <c r="A89" s="18" t="s">
        <v>134</v>
      </c>
      <c r="B89" s="18" t="s">
        <v>135</v>
      </c>
      <c r="C89" s="12">
        <f>SUM(C90)</f>
        <v>0</v>
      </c>
      <c r="D89" s="12">
        <f>SUM(D90)</f>
        <v>154.7</v>
      </c>
      <c r="E89" s="16"/>
    </row>
    <row r="90" spans="1:5" ht="12.75">
      <c r="A90" s="15" t="s">
        <v>136</v>
      </c>
      <c r="B90" s="15" t="s">
        <v>137</v>
      </c>
      <c r="C90" s="16">
        <f>SUM(C91:C95)</f>
        <v>0</v>
      </c>
      <c r="D90" s="16">
        <f>SUM(D91:D95)</f>
        <v>154.7</v>
      </c>
      <c r="E90" s="16"/>
    </row>
    <row r="91" spans="1:5" ht="12.75">
      <c r="A91" s="15" t="s">
        <v>139</v>
      </c>
      <c r="B91" s="15" t="s">
        <v>137</v>
      </c>
      <c r="C91" s="16"/>
      <c r="D91" s="16">
        <v>12</v>
      </c>
      <c r="E91" s="16"/>
    </row>
    <row r="92" spans="1:5" ht="12.75">
      <c r="A92" s="15" t="s">
        <v>141</v>
      </c>
      <c r="B92" s="15" t="s">
        <v>137</v>
      </c>
      <c r="C92" s="16"/>
      <c r="D92" s="16">
        <v>129.2</v>
      </c>
      <c r="E92" s="16"/>
    </row>
    <row r="93" spans="1:5" ht="12.75">
      <c r="A93" s="15" t="s">
        <v>140</v>
      </c>
      <c r="B93" s="15" t="s">
        <v>137</v>
      </c>
      <c r="C93" s="16"/>
      <c r="D93" s="16">
        <v>13.5</v>
      </c>
      <c r="E93" s="16"/>
    </row>
    <row r="94" spans="1:5" ht="12.75">
      <c r="A94" s="15" t="s">
        <v>159</v>
      </c>
      <c r="B94" s="15" t="s">
        <v>137</v>
      </c>
      <c r="C94" s="16"/>
      <c r="D94" s="16">
        <v>0</v>
      </c>
      <c r="E94" s="16"/>
    </row>
    <row r="95" spans="1:5" ht="12.75">
      <c r="A95" s="15" t="s">
        <v>138</v>
      </c>
      <c r="B95" s="15" t="s">
        <v>137</v>
      </c>
      <c r="C95" s="16"/>
      <c r="D95" s="16">
        <v>0</v>
      </c>
      <c r="E95" s="16"/>
    </row>
    <row r="96" spans="1:5" ht="25.5">
      <c r="A96" s="31" t="s">
        <v>167</v>
      </c>
      <c r="B96" s="31" t="s">
        <v>196</v>
      </c>
      <c r="C96" s="30"/>
      <c r="D96" s="30"/>
      <c r="E96" s="16"/>
    </row>
    <row r="97" spans="1:5" ht="12.75">
      <c r="A97" s="21" t="s">
        <v>69</v>
      </c>
      <c r="B97" s="20" t="s">
        <v>70</v>
      </c>
      <c r="C97" s="22">
        <f>SUM(C98+C159+C162+C164)</f>
        <v>622644.2370000001</v>
      </c>
      <c r="D97" s="22">
        <f>SUM(D98+D159+D162+D164)</f>
        <v>426495.42821999994</v>
      </c>
      <c r="E97" s="12">
        <f t="shared" si="1"/>
        <v>68.49745053048646</v>
      </c>
    </row>
    <row r="98" spans="1:5" ht="25.5">
      <c r="A98" s="14" t="s">
        <v>71</v>
      </c>
      <c r="B98" s="10" t="s">
        <v>72</v>
      </c>
      <c r="C98" s="13">
        <f>SUM(C99+C101+C138+C148)</f>
        <v>617499.437</v>
      </c>
      <c r="D98" s="13">
        <f>SUM(D99+D101+D138+D148)</f>
        <v>425263.02822</v>
      </c>
      <c r="E98" s="12">
        <f t="shared" si="1"/>
        <v>68.86856938462276</v>
      </c>
    </row>
    <row r="99" spans="1:5" ht="12.75">
      <c r="A99" s="23" t="s">
        <v>73</v>
      </c>
      <c r="B99" s="10" t="s">
        <v>74</v>
      </c>
      <c r="C99" s="24">
        <f>SUM(C100)</f>
        <v>13591</v>
      </c>
      <c r="D99" s="24">
        <f>SUM(D100)</f>
        <v>10197</v>
      </c>
      <c r="E99" s="12">
        <f t="shared" si="1"/>
        <v>75.0275917886837</v>
      </c>
    </row>
    <row r="100" spans="1:5" ht="25.5">
      <c r="A100" s="3" t="s">
        <v>75</v>
      </c>
      <c r="B100" s="14" t="s">
        <v>76</v>
      </c>
      <c r="C100" s="17">
        <v>13591</v>
      </c>
      <c r="D100" s="16">
        <v>10197</v>
      </c>
      <c r="E100" s="16">
        <f t="shared" si="1"/>
        <v>75.0275917886837</v>
      </c>
    </row>
    <row r="101" spans="1:5" ht="12.75">
      <c r="A101" s="23" t="s">
        <v>77</v>
      </c>
      <c r="B101" s="10" t="s">
        <v>78</v>
      </c>
      <c r="C101" s="25">
        <f>SUM(C102+C104+C105+C109+C115+C112+C113+C114+C103)</f>
        <v>286933.656</v>
      </c>
      <c r="D101" s="25">
        <f>SUM(D102+D104+D105+D109+D115+D112+D113+D114+D103)</f>
        <v>175709.87540000002</v>
      </c>
      <c r="E101" s="12">
        <f t="shared" si="1"/>
        <v>61.23710890157829</v>
      </c>
    </row>
    <row r="102" spans="1:5" ht="51">
      <c r="A102" s="3" t="s">
        <v>154</v>
      </c>
      <c r="B102" s="14" t="s">
        <v>236</v>
      </c>
      <c r="C102" s="17">
        <v>725</v>
      </c>
      <c r="D102" s="16">
        <v>715.5</v>
      </c>
      <c r="E102" s="16">
        <f t="shared" si="1"/>
        <v>98.6896551724138</v>
      </c>
    </row>
    <row r="103" spans="1:5" ht="102">
      <c r="A103" s="3" t="s">
        <v>295</v>
      </c>
      <c r="B103" s="14" t="s">
        <v>284</v>
      </c>
      <c r="C103" s="17">
        <v>738</v>
      </c>
      <c r="D103" s="16"/>
      <c r="E103" s="16">
        <f>SUM(D103*100/C103)</f>
        <v>0</v>
      </c>
    </row>
    <row r="104" spans="1:5" ht="38.25">
      <c r="A104" s="3" t="s">
        <v>79</v>
      </c>
      <c r="B104" s="14" t="s">
        <v>80</v>
      </c>
      <c r="C104" s="17">
        <v>1944</v>
      </c>
      <c r="D104" s="16"/>
      <c r="E104" s="16">
        <f t="shared" si="1"/>
        <v>0</v>
      </c>
    </row>
    <row r="105" spans="1:5" ht="51">
      <c r="A105" s="48" t="s">
        <v>126</v>
      </c>
      <c r="B105" s="49" t="s">
        <v>237</v>
      </c>
      <c r="C105" s="33">
        <f>SUM(C106:C108)</f>
        <v>94136.29999999999</v>
      </c>
      <c r="D105" s="33">
        <f>SUM(D106:D108)</f>
        <v>29878.351</v>
      </c>
      <c r="E105" s="34">
        <f t="shared" si="1"/>
        <v>31.739457573752105</v>
      </c>
    </row>
    <row r="106" spans="1:5" ht="25.5">
      <c r="A106" s="3" t="s">
        <v>126</v>
      </c>
      <c r="B106" s="14" t="s">
        <v>238</v>
      </c>
      <c r="C106" s="17">
        <v>15351.4</v>
      </c>
      <c r="D106" s="16">
        <v>15351.4</v>
      </c>
      <c r="E106" s="16">
        <f t="shared" si="1"/>
        <v>100</v>
      </c>
    </row>
    <row r="107" spans="1:5" ht="38.25">
      <c r="A107" s="3" t="s">
        <v>126</v>
      </c>
      <c r="B107" s="14" t="s">
        <v>285</v>
      </c>
      <c r="C107" s="17">
        <v>6000</v>
      </c>
      <c r="D107" s="26"/>
      <c r="E107" s="16">
        <f>SUM(D107*100/C107)</f>
        <v>0</v>
      </c>
    </row>
    <row r="108" spans="1:5" ht="25.5">
      <c r="A108" s="3" t="s">
        <v>126</v>
      </c>
      <c r="B108" s="14" t="s">
        <v>239</v>
      </c>
      <c r="C108" s="17">
        <v>72784.9</v>
      </c>
      <c r="D108" s="26">
        <f>9822.961+4703.99</f>
        <v>14526.951</v>
      </c>
      <c r="E108" s="16">
        <f t="shared" si="1"/>
        <v>19.958742816161045</v>
      </c>
    </row>
    <row r="109" spans="1:5" ht="51">
      <c r="A109" s="48" t="s">
        <v>81</v>
      </c>
      <c r="B109" s="49" t="s">
        <v>240</v>
      </c>
      <c r="C109" s="33">
        <f>SUM(C110:C111)</f>
        <v>3382.3</v>
      </c>
      <c r="D109" s="33">
        <f>SUM(D110:D111)</f>
        <v>2666.3</v>
      </c>
      <c r="E109" s="34">
        <f t="shared" si="1"/>
        <v>78.83097300653401</v>
      </c>
    </row>
    <row r="110" spans="1:5" ht="38.25">
      <c r="A110" s="3" t="s">
        <v>81</v>
      </c>
      <c r="B110" s="14" t="s">
        <v>127</v>
      </c>
      <c r="C110" s="17">
        <v>2449.5</v>
      </c>
      <c r="D110" s="16">
        <v>1701.1</v>
      </c>
      <c r="E110" s="16">
        <f t="shared" si="1"/>
        <v>69.44682588283324</v>
      </c>
    </row>
    <row r="111" spans="1:5" ht="51">
      <c r="A111" s="3" t="s">
        <v>81</v>
      </c>
      <c r="B111" s="14" t="s">
        <v>82</v>
      </c>
      <c r="C111" s="17">
        <v>932.8</v>
      </c>
      <c r="D111" s="16">
        <v>965.2</v>
      </c>
      <c r="E111" s="16">
        <f t="shared" si="1"/>
        <v>103.47341337907376</v>
      </c>
    </row>
    <row r="112" spans="1:5" ht="114.75">
      <c r="A112" s="3" t="s">
        <v>296</v>
      </c>
      <c r="B112" s="14" t="s">
        <v>286</v>
      </c>
      <c r="C112" s="17">
        <v>13375.1</v>
      </c>
      <c r="D112" s="16">
        <v>13375.1</v>
      </c>
      <c r="E112" s="16">
        <f t="shared" si="1"/>
        <v>100</v>
      </c>
    </row>
    <row r="113" spans="1:5" ht="76.5">
      <c r="A113" s="3" t="s">
        <v>287</v>
      </c>
      <c r="B113" s="14" t="s">
        <v>288</v>
      </c>
      <c r="C113" s="17">
        <v>16412</v>
      </c>
      <c r="D113" s="16">
        <v>16411.9514</v>
      </c>
      <c r="E113" s="16">
        <f t="shared" si="1"/>
        <v>99.99970387521327</v>
      </c>
    </row>
    <row r="114" spans="1:5" ht="38.25">
      <c r="A114" s="3" t="s">
        <v>297</v>
      </c>
      <c r="B114" s="14" t="s">
        <v>264</v>
      </c>
      <c r="C114" s="17">
        <v>10042.7</v>
      </c>
      <c r="D114" s="16">
        <v>10042.7</v>
      </c>
      <c r="E114" s="16">
        <f t="shared" si="1"/>
        <v>100</v>
      </c>
    </row>
    <row r="115" spans="1:5" ht="12.75">
      <c r="A115" s="3" t="s">
        <v>83</v>
      </c>
      <c r="B115" s="14" t="s">
        <v>258</v>
      </c>
      <c r="C115" s="16">
        <f>SUM(C116+C125+C134+C137)</f>
        <v>146178.256</v>
      </c>
      <c r="D115" s="16">
        <f>SUM(D116+D125+D134+D137)</f>
        <v>102619.973</v>
      </c>
      <c r="E115" s="16">
        <f t="shared" si="1"/>
        <v>70.20194097814384</v>
      </c>
    </row>
    <row r="116" spans="1:5" ht="12.75">
      <c r="A116" s="48" t="s">
        <v>84</v>
      </c>
      <c r="B116" s="49"/>
      <c r="C116" s="34">
        <f>SUM(C117:C124)</f>
        <v>34141.056</v>
      </c>
      <c r="D116" s="34">
        <f>SUM(D117:D124)</f>
        <v>23459.773</v>
      </c>
      <c r="E116" s="34">
        <f t="shared" si="1"/>
        <v>68.71425711026632</v>
      </c>
    </row>
    <row r="117" spans="1:5" ht="38.25">
      <c r="A117" s="3" t="s">
        <v>84</v>
      </c>
      <c r="B117" s="14" t="s">
        <v>85</v>
      </c>
      <c r="C117" s="17">
        <v>62.7</v>
      </c>
      <c r="D117" s="16"/>
      <c r="E117" s="16">
        <f t="shared" si="1"/>
        <v>0</v>
      </c>
    </row>
    <row r="118" spans="1:5" ht="51">
      <c r="A118" s="3" t="s">
        <v>84</v>
      </c>
      <c r="B118" s="14" t="s">
        <v>86</v>
      </c>
      <c r="C118" s="17">
        <v>3596.3</v>
      </c>
      <c r="D118" s="26"/>
      <c r="E118" s="16">
        <f t="shared" si="1"/>
        <v>0</v>
      </c>
    </row>
    <row r="119" spans="1:5" ht="25.5">
      <c r="A119" s="3" t="s">
        <v>84</v>
      </c>
      <c r="B119" s="14" t="s">
        <v>87</v>
      </c>
      <c r="C119" s="17">
        <v>69.4</v>
      </c>
      <c r="D119" s="16"/>
      <c r="E119" s="16">
        <f t="shared" si="1"/>
        <v>0</v>
      </c>
    </row>
    <row r="120" spans="1:5" ht="51">
      <c r="A120" s="3" t="s">
        <v>84</v>
      </c>
      <c r="B120" s="14" t="s">
        <v>88</v>
      </c>
      <c r="C120" s="17">
        <v>6500</v>
      </c>
      <c r="D120" s="16">
        <v>6500</v>
      </c>
      <c r="E120" s="16">
        <f t="shared" si="1"/>
        <v>100</v>
      </c>
    </row>
    <row r="121" spans="1:5" ht="76.5">
      <c r="A121" s="3" t="s">
        <v>84</v>
      </c>
      <c r="B121" s="14" t="s">
        <v>128</v>
      </c>
      <c r="C121" s="17">
        <v>169.9</v>
      </c>
      <c r="D121" s="16">
        <v>169.9</v>
      </c>
      <c r="E121" s="16">
        <f t="shared" si="1"/>
        <v>100</v>
      </c>
    </row>
    <row r="122" spans="1:5" ht="51">
      <c r="A122" s="3" t="s">
        <v>84</v>
      </c>
      <c r="B122" s="14" t="s">
        <v>131</v>
      </c>
      <c r="C122" s="17">
        <f>6716.5+236.3</f>
        <v>6952.8</v>
      </c>
      <c r="D122" s="16"/>
      <c r="E122" s="16">
        <f t="shared" si="1"/>
        <v>0</v>
      </c>
    </row>
    <row r="123" spans="1:5" ht="38.25">
      <c r="A123" s="3" t="s">
        <v>84</v>
      </c>
      <c r="B123" s="14" t="s">
        <v>191</v>
      </c>
      <c r="C123" s="17">
        <v>2217.3</v>
      </c>
      <c r="D123" s="16">
        <v>2217.217</v>
      </c>
      <c r="E123" s="16">
        <f t="shared" si="1"/>
        <v>99.99625670860956</v>
      </c>
    </row>
    <row r="124" spans="1:5" ht="51">
      <c r="A124" s="3" t="s">
        <v>84</v>
      </c>
      <c r="B124" s="14" t="s">
        <v>192</v>
      </c>
      <c r="C124" s="17">
        <v>14572.656</v>
      </c>
      <c r="D124" s="16">
        <v>14572.656</v>
      </c>
      <c r="E124" s="16">
        <f t="shared" si="1"/>
        <v>100</v>
      </c>
    </row>
    <row r="125" spans="1:5" ht="12.75">
      <c r="A125" s="48" t="s">
        <v>89</v>
      </c>
      <c r="B125" s="49"/>
      <c r="C125" s="33">
        <f>SUM(C126:C133)</f>
        <v>46617.2</v>
      </c>
      <c r="D125" s="33">
        <f>SUM(D126:D133)</f>
        <v>35591.2</v>
      </c>
      <c r="E125" s="34">
        <f t="shared" si="1"/>
        <v>76.34778579580069</v>
      </c>
    </row>
    <row r="126" spans="1:5" ht="76.5">
      <c r="A126" s="3" t="s">
        <v>89</v>
      </c>
      <c r="B126" s="14" t="s">
        <v>129</v>
      </c>
      <c r="C126" s="17">
        <v>1742</v>
      </c>
      <c r="D126" s="16">
        <v>1742</v>
      </c>
      <c r="E126" s="16">
        <f t="shared" si="1"/>
        <v>100</v>
      </c>
    </row>
    <row r="127" spans="1:5" ht="38.25">
      <c r="A127" s="3" t="s">
        <v>89</v>
      </c>
      <c r="B127" s="14" t="s">
        <v>90</v>
      </c>
      <c r="C127" s="17">
        <v>28545</v>
      </c>
      <c r="D127" s="16">
        <v>21408</v>
      </c>
      <c r="E127" s="16">
        <f t="shared" si="1"/>
        <v>74.9973725696269</v>
      </c>
    </row>
    <row r="128" spans="1:5" ht="25.5">
      <c r="A128" s="3" t="s">
        <v>89</v>
      </c>
      <c r="B128" s="14" t="s">
        <v>91</v>
      </c>
      <c r="C128" s="17">
        <f>8893+370.2</f>
        <v>9263.2</v>
      </c>
      <c r="D128" s="16">
        <v>9263.2</v>
      </c>
      <c r="E128" s="16">
        <f t="shared" si="1"/>
        <v>100</v>
      </c>
    </row>
    <row r="129" spans="1:5" ht="76.5">
      <c r="A129" s="3" t="s">
        <v>89</v>
      </c>
      <c r="B129" s="14" t="s">
        <v>130</v>
      </c>
      <c r="C129" s="17">
        <v>1400</v>
      </c>
      <c r="D129" s="16">
        <v>1400</v>
      </c>
      <c r="E129" s="16">
        <f t="shared" si="1"/>
        <v>100</v>
      </c>
    </row>
    <row r="130" spans="1:5" ht="51">
      <c r="A130" s="3" t="s">
        <v>89</v>
      </c>
      <c r="B130" s="14" t="s">
        <v>265</v>
      </c>
      <c r="C130" s="17">
        <v>2187</v>
      </c>
      <c r="D130" s="16">
        <v>1778</v>
      </c>
      <c r="E130" s="16">
        <f t="shared" si="1"/>
        <v>81.29858253315044</v>
      </c>
    </row>
    <row r="131" spans="1:5" ht="51">
      <c r="A131" s="3" t="s">
        <v>89</v>
      </c>
      <c r="B131" s="14" t="s">
        <v>266</v>
      </c>
      <c r="C131" s="17">
        <v>1191</v>
      </c>
      <c r="D131" s="16"/>
      <c r="E131" s="16">
        <f t="shared" si="1"/>
        <v>0</v>
      </c>
    </row>
    <row r="132" spans="1:5" ht="63.75">
      <c r="A132" s="3" t="s">
        <v>89</v>
      </c>
      <c r="B132" s="14" t="s">
        <v>289</v>
      </c>
      <c r="C132" s="17">
        <v>2065</v>
      </c>
      <c r="D132" s="16"/>
      <c r="E132" s="16">
        <f>SUM(D132*100/C132)</f>
        <v>0</v>
      </c>
    </row>
    <row r="133" spans="1:5" ht="63.75">
      <c r="A133" s="3" t="s">
        <v>89</v>
      </c>
      <c r="B133" s="14" t="s">
        <v>290</v>
      </c>
      <c r="C133" s="17">
        <v>224</v>
      </c>
      <c r="D133" s="16"/>
      <c r="E133" s="16">
        <f>SUM(D133*100/C133)</f>
        <v>0</v>
      </c>
    </row>
    <row r="134" spans="1:5" ht="12.75">
      <c r="A134" s="48" t="s">
        <v>251</v>
      </c>
      <c r="B134" s="14"/>
      <c r="C134" s="33">
        <f>SUM(C135:C136)</f>
        <v>13329</v>
      </c>
      <c r="D134" s="33">
        <f>SUM(D135:D136)</f>
        <v>4500</v>
      </c>
      <c r="E134" s="34">
        <f t="shared" si="1"/>
        <v>33.7609723160027</v>
      </c>
    </row>
    <row r="135" spans="1:5" ht="89.25">
      <c r="A135" s="3" t="s">
        <v>251</v>
      </c>
      <c r="B135" s="14" t="s">
        <v>252</v>
      </c>
      <c r="C135" s="17">
        <v>4500</v>
      </c>
      <c r="D135" s="16">
        <v>4500</v>
      </c>
      <c r="E135" s="16">
        <f t="shared" si="1"/>
        <v>100</v>
      </c>
    </row>
    <row r="136" spans="1:5" ht="51">
      <c r="A136" s="3" t="s">
        <v>251</v>
      </c>
      <c r="B136" s="14" t="s">
        <v>267</v>
      </c>
      <c r="C136" s="17">
        <v>8829</v>
      </c>
      <c r="D136" s="16"/>
      <c r="E136" s="16"/>
    </row>
    <row r="137" spans="1:5" ht="51">
      <c r="A137" s="3" t="s">
        <v>92</v>
      </c>
      <c r="B137" s="14" t="s">
        <v>93</v>
      </c>
      <c r="C137" s="17">
        <v>52091</v>
      </c>
      <c r="D137" s="16">
        <v>39069</v>
      </c>
      <c r="E137" s="16">
        <f t="shared" si="1"/>
        <v>75.0014397880632</v>
      </c>
    </row>
    <row r="138" spans="1:5" ht="12.75">
      <c r="A138" s="23" t="s">
        <v>94</v>
      </c>
      <c r="B138" s="10" t="s">
        <v>95</v>
      </c>
      <c r="C138" s="12">
        <f>SUM(C139+C140+C141+C142+C147)</f>
        <v>311557.8</v>
      </c>
      <c r="D138" s="12">
        <f>SUM(D139+D140+D141+D142+D147)</f>
        <v>234148.15282</v>
      </c>
      <c r="E138" s="12">
        <f t="shared" si="1"/>
        <v>75.15400122224511</v>
      </c>
    </row>
    <row r="139" spans="1:5" ht="38.25">
      <c r="A139" s="3" t="s">
        <v>96</v>
      </c>
      <c r="B139" s="14" t="s">
        <v>241</v>
      </c>
      <c r="C139" s="17">
        <v>15298.6</v>
      </c>
      <c r="D139" s="16">
        <v>10574.4293</v>
      </c>
      <c r="E139" s="16">
        <f t="shared" si="1"/>
        <v>69.12024172146471</v>
      </c>
    </row>
    <row r="140" spans="1:5" ht="38.25">
      <c r="A140" s="3" t="s">
        <v>253</v>
      </c>
      <c r="B140" s="14" t="s">
        <v>254</v>
      </c>
      <c r="C140" s="17">
        <v>3632</v>
      </c>
      <c r="D140" s="16">
        <v>2724</v>
      </c>
      <c r="E140" s="16">
        <f t="shared" si="1"/>
        <v>75</v>
      </c>
    </row>
    <row r="141" spans="1:5" ht="38.25">
      <c r="A141" s="3" t="s">
        <v>97</v>
      </c>
      <c r="B141" s="14" t="s">
        <v>298</v>
      </c>
      <c r="C141" s="17">
        <v>18036</v>
      </c>
      <c r="D141" s="16">
        <v>10968.03721</v>
      </c>
      <c r="E141" s="16">
        <f t="shared" si="1"/>
        <v>60.81191622310934</v>
      </c>
    </row>
    <row r="142" spans="1:5" ht="38.25">
      <c r="A142" s="48" t="s">
        <v>98</v>
      </c>
      <c r="B142" s="49" t="s">
        <v>193</v>
      </c>
      <c r="C142" s="33">
        <f>SUM(C143:C146)</f>
        <v>59658.2</v>
      </c>
      <c r="D142" s="52">
        <f>SUM(D143:D146)</f>
        <v>44451.68631</v>
      </c>
      <c r="E142" s="16">
        <f t="shared" si="1"/>
        <v>74.51060593514387</v>
      </c>
    </row>
    <row r="143" spans="1:5" ht="76.5">
      <c r="A143" s="3" t="s">
        <v>98</v>
      </c>
      <c r="B143" s="14" t="s">
        <v>132</v>
      </c>
      <c r="C143" s="17">
        <v>212</v>
      </c>
      <c r="D143" s="16">
        <v>159</v>
      </c>
      <c r="E143" s="16">
        <f t="shared" si="1"/>
        <v>75</v>
      </c>
    </row>
    <row r="144" spans="1:5" ht="76.5">
      <c r="A144" s="3" t="s">
        <v>98</v>
      </c>
      <c r="B144" s="14" t="s">
        <v>99</v>
      </c>
      <c r="C144" s="17">
        <v>59362.7</v>
      </c>
      <c r="D144" s="16">
        <v>44209.18631</v>
      </c>
      <c r="E144" s="16">
        <f aca="true" t="shared" si="2" ref="E144:E150">SUM(D144*100/C144)</f>
        <v>74.47300461400846</v>
      </c>
    </row>
    <row r="145" spans="1:5" ht="63.75">
      <c r="A145" s="3" t="s">
        <v>98</v>
      </c>
      <c r="B145" s="14" t="s">
        <v>144</v>
      </c>
      <c r="C145" s="17">
        <v>0.1</v>
      </c>
      <c r="D145" s="16">
        <v>0.1</v>
      </c>
      <c r="E145" s="16">
        <f t="shared" si="2"/>
        <v>100</v>
      </c>
    </row>
    <row r="146" spans="1:5" ht="38.25">
      <c r="A146" s="3" t="s">
        <v>98</v>
      </c>
      <c r="B146" s="14" t="s">
        <v>100</v>
      </c>
      <c r="C146" s="17">
        <v>83.4</v>
      </c>
      <c r="D146" s="16">
        <v>83.4</v>
      </c>
      <c r="E146" s="16">
        <f t="shared" si="2"/>
        <v>100</v>
      </c>
    </row>
    <row r="147" spans="1:5" ht="191.25">
      <c r="A147" s="3" t="s">
        <v>101</v>
      </c>
      <c r="B147" s="14" t="s">
        <v>242</v>
      </c>
      <c r="C147" s="17">
        <v>214933</v>
      </c>
      <c r="D147" s="16">
        <v>165430</v>
      </c>
      <c r="E147" s="16">
        <f t="shared" si="2"/>
        <v>76.96817147669273</v>
      </c>
    </row>
    <row r="148" spans="1:5" ht="12.75">
      <c r="A148" s="23" t="s">
        <v>102</v>
      </c>
      <c r="B148" s="10" t="s">
        <v>103</v>
      </c>
      <c r="C148" s="13">
        <f>SUM(C149:C150)</f>
        <v>5416.981</v>
      </c>
      <c r="D148" s="13">
        <f>SUM(D150:D150)</f>
        <v>5208</v>
      </c>
      <c r="E148" s="12">
        <f t="shared" si="2"/>
        <v>96.14211310691324</v>
      </c>
    </row>
    <row r="149" spans="1:5" ht="51">
      <c r="A149" s="3" t="s">
        <v>255</v>
      </c>
      <c r="B149" s="14" t="s">
        <v>256</v>
      </c>
      <c r="C149" s="17">
        <v>109</v>
      </c>
      <c r="D149" s="13"/>
      <c r="E149" s="12"/>
    </row>
    <row r="150" spans="1:5" ht="25.5">
      <c r="A150" s="48" t="s">
        <v>243</v>
      </c>
      <c r="B150" s="50" t="s">
        <v>299</v>
      </c>
      <c r="C150" s="33">
        <f>SUM(C151:C158)</f>
        <v>5307.981</v>
      </c>
      <c r="D150" s="33">
        <f>SUM(D151:D158)</f>
        <v>5208</v>
      </c>
      <c r="E150" s="16">
        <f t="shared" si="2"/>
        <v>98.11640245132755</v>
      </c>
    </row>
    <row r="151" spans="1:5" ht="76.5">
      <c r="A151" s="3" t="s">
        <v>168</v>
      </c>
      <c r="B151" s="15" t="s">
        <v>188</v>
      </c>
      <c r="C151" s="27">
        <v>0</v>
      </c>
      <c r="D151" s="27"/>
      <c r="E151" s="16"/>
    </row>
    <row r="152" spans="1:243" ht="76.5">
      <c r="A152" s="3" t="s">
        <v>105</v>
      </c>
      <c r="B152" s="14" t="s">
        <v>106</v>
      </c>
      <c r="C152" s="17">
        <v>371</v>
      </c>
      <c r="D152" s="16">
        <v>371</v>
      </c>
      <c r="E152" s="16">
        <f aca="true" t="shared" si="3" ref="E152:E160">SUM(D152*100/C152)</f>
        <v>100</v>
      </c>
      <c r="II152" s="32">
        <f>SUM(A152:IH152)</f>
        <v>842</v>
      </c>
    </row>
    <row r="153" spans="1:5" ht="114.75">
      <c r="A153" s="3" t="s">
        <v>105</v>
      </c>
      <c r="B153" s="14" t="s">
        <v>195</v>
      </c>
      <c r="C153" s="17">
        <v>6</v>
      </c>
      <c r="D153" s="16">
        <v>6</v>
      </c>
      <c r="E153" s="16">
        <f t="shared" si="3"/>
        <v>100</v>
      </c>
    </row>
    <row r="154" spans="1:5" ht="63.75">
      <c r="A154" s="3" t="s">
        <v>104</v>
      </c>
      <c r="B154" s="14" t="s">
        <v>291</v>
      </c>
      <c r="C154" s="17">
        <v>150</v>
      </c>
      <c r="D154" s="16">
        <v>150</v>
      </c>
      <c r="E154" s="16">
        <f t="shared" si="3"/>
        <v>100</v>
      </c>
    </row>
    <row r="155" spans="1:5" ht="89.25">
      <c r="A155" s="3" t="s">
        <v>104</v>
      </c>
      <c r="B155" s="14" t="s">
        <v>292</v>
      </c>
      <c r="C155" s="17">
        <v>200</v>
      </c>
      <c r="D155" s="16">
        <v>200</v>
      </c>
      <c r="E155" s="16">
        <f t="shared" si="3"/>
        <v>100</v>
      </c>
    </row>
    <row r="156" spans="1:5" ht="114.75">
      <c r="A156" s="3" t="s">
        <v>104</v>
      </c>
      <c r="B156" s="14" t="s">
        <v>194</v>
      </c>
      <c r="C156" s="17">
        <f>1177+56</f>
        <v>1233</v>
      </c>
      <c r="D156" s="16">
        <v>1233</v>
      </c>
      <c r="E156" s="16">
        <f t="shared" si="3"/>
        <v>100</v>
      </c>
    </row>
    <row r="157" spans="1:5" ht="76.5">
      <c r="A157" s="3" t="s">
        <v>104</v>
      </c>
      <c r="B157" s="14" t="s">
        <v>300</v>
      </c>
      <c r="C157" s="17">
        <v>99.981</v>
      </c>
      <c r="D157" s="16"/>
      <c r="E157" s="16"/>
    </row>
    <row r="158" spans="1:5" ht="25.5">
      <c r="A158" s="3" t="s">
        <v>268</v>
      </c>
      <c r="B158" s="14" t="s">
        <v>269</v>
      </c>
      <c r="C158" s="17">
        <v>3248</v>
      </c>
      <c r="D158" s="16">
        <v>3248</v>
      </c>
      <c r="E158" s="16">
        <f t="shared" si="3"/>
        <v>100</v>
      </c>
    </row>
    <row r="159" spans="1:5" ht="25.5">
      <c r="A159" s="23" t="s">
        <v>107</v>
      </c>
      <c r="B159" s="10" t="s">
        <v>108</v>
      </c>
      <c r="C159" s="13">
        <f>SUM(C160:C161)</f>
        <v>5144.8</v>
      </c>
      <c r="D159" s="13">
        <f>SUM(D160:D161)</f>
        <v>4033.1</v>
      </c>
      <c r="E159" s="12">
        <f t="shared" si="3"/>
        <v>78.39177421862851</v>
      </c>
    </row>
    <row r="160" spans="1:5" ht="25.5">
      <c r="A160" s="3" t="s">
        <v>244</v>
      </c>
      <c r="B160" s="14" t="s">
        <v>108</v>
      </c>
      <c r="C160" s="17">
        <v>5144.8</v>
      </c>
      <c r="D160" s="17">
        <v>4000</v>
      </c>
      <c r="E160" s="16">
        <f t="shared" si="3"/>
        <v>77.74840615767377</v>
      </c>
    </row>
    <row r="161" spans="1:5" ht="25.5">
      <c r="A161" s="3" t="s">
        <v>245</v>
      </c>
      <c r="B161" s="14" t="s">
        <v>108</v>
      </c>
      <c r="C161" s="17">
        <v>0</v>
      </c>
      <c r="D161" s="16">
        <v>33.1</v>
      </c>
      <c r="E161" s="16"/>
    </row>
    <row r="162" spans="1:5" ht="25.5">
      <c r="A162" s="23" t="s">
        <v>246</v>
      </c>
      <c r="B162" s="10" t="s">
        <v>200</v>
      </c>
      <c r="C162" s="12">
        <f>SUM(C163)</f>
        <v>0</v>
      </c>
      <c r="D162" s="12">
        <f>SUM(D163)</f>
        <v>0.6</v>
      </c>
      <c r="E162" s="12"/>
    </row>
    <row r="163" spans="1:5" ht="38.25">
      <c r="A163" s="3" t="s">
        <v>247</v>
      </c>
      <c r="B163" s="14" t="s">
        <v>201</v>
      </c>
      <c r="C163" s="17">
        <v>0</v>
      </c>
      <c r="D163" s="16">
        <v>0.6</v>
      </c>
      <c r="E163" s="16"/>
    </row>
    <row r="164" spans="1:5" ht="51">
      <c r="A164" s="23" t="s">
        <v>199</v>
      </c>
      <c r="B164" s="10" t="s">
        <v>161</v>
      </c>
      <c r="C164" s="13">
        <f>SUM(C165:C168)</f>
        <v>0</v>
      </c>
      <c r="D164" s="13">
        <f>SUM(D165:D168)</f>
        <v>-2801.3</v>
      </c>
      <c r="E164" s="12"/>
    </row>
    <row r="165" spans="1:5" ht="12.75">
      <c r="A165" s="3" t="s">
        <v>157</v>
      </c>
      <c r="B165" s="14"/>
      <c r="C165" s="28">
        <v>0</v>
      </c>
      <c r="D165" s="16">
        <v>-1097.7</v>
      </c>
      <c r="E165" s="16"/>
    </row>
    <row r="166" spans="1:5" ht="12.75">
      <c r="A166" s="3" t="s">
        <v>158</v>
      </c>
      <c r="B166" s="14"/>
      <c r="C166" s="17" t="s">
        <v>166</v>
      </c>
      <c r="D166" s="16">
        <v>-1703.6</v>
      </c>
      <c r="E166" s="16"/>
    </row>
    <row r="167" spans="1:5" ht="12.75">
      <c r="A167" s="3" t="s">
        <v>156</v>
      </c>
      <c r="B167" s="14"/>
      <c r="C167" s="17"/>
      <c r="D167" s="16"/>
      <c r="E167" s="16"/>
    </row>
    <row r="168" spans="1:5" ht="12.75">
      <c r="A168" s="3" t="s">
        <v>155</v>
      </c>
      <c r="B168" s="14"/>
      <c r="C168" s="17"/>
      <c r="D168" s="16"/>
      <c r="E168" s="16"/>
    </row>
    <row r="169" spans="1:5" ht="12.75">
      <c r="A169" s="23"/>
      <c r="B169" s="10" t="s">
        <v>109</v>
      </c>
      <c r="C169" s="29">
        <f>SUM(C6+C97)</f>
        <v>1173257.337</v>
      </c>
      <c r="D169" s="29">
        <f>SUM(D6+D97)</f>
        <v>811949.05822</v>
      </c>
      <c r="E169" s="12">
        <f>SUM(D169*100/C169)</f>
        <v>69.20468618556782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49.875" style="0" customWidth="1"/>
    <col min="2" max="6" width="0" style="0" hidden="1" customWidth="1"/>
    <col min="7" max="7" width="8.875" style="0" hidden="1" customWidth="1"/>
    <col min="8" max="8" width="18.00390625" style="0" customWidth="1"/>
    <col min="9" max="9" width="16.75390625" style="0" customWidth="1"/>
    <col min="10" max="10" width="14.25390625" style="0" customWidth="1"/>
    <col min="11" max="11" width="13.00390625" style="0" customWidth="1"/>
  </cols>
  <sheetData>
    <row r="1" spans="1:10" ht="15">
      <c r="A1" s="59"/>
      <c r="B1" s="59"/>
      <c r="C1" s="59"/>
      <c r="D1" s="59"/>
      <c r="E1" s="59"/>
      <c r="F1" s="59"/>
      <c r="G1" s="59"/>
      <c r="H1" s="59"/>
      <c r="I1" s="36"/>
      <c r="J1" s="36"/>
    </row>
    <row r="2" spans="1:10" ht="15">
      <c r="A2" s="35"/>
      <c r="B2" s="35"/>
      <c r="C2" s="35"/>
      <c r="D2" s="35"/>
      <c r="E2" s="35"/>
      <c r="F2" s="35"/>
      <c r="G2" s="35"/>
      <c r="H2" s="35"/>
      <c r="I2" s="36"/>
      <c r="J2" s="36"/>
    </row>
    <row r="3" spans="1:10" ht="18">
      <c r="A3" s="60" t="s">
        <v>202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">
      <c r="A4" s="60" t="s">
        <v>293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12.75">
      <c r="A5" s="36"/>
      <c r="B5" s="36"/>
      <c r="C5" s="36"/>
      <c r="D5" s="36"/>
      <c r="E5" s="36"/>
      <c r="F5" s="36"/>
      <c r="G5" s="36"/>
      <c r="H5" s="36"/>
      <c r="I5" s="54" t="s">
        <v>166</v>
      </c>
      <c r="J5" s="54"/>
    </row>
    <row r="6" spans="1:10" ht="12.75">
      <c r="A6" s="55" t="s">
        <v>203</v>
      </c>
      <c r="B6" s="55" t="s">
        <v>204</v>
      </c>
      <c r="C6" s="55" t="s">
        <v>204</v>
      </c>
      <c r="D6" s="55" t="s">
        <v>204</v>
      </c>
      <c r="E6" s="55" t="s">
        <v>204</v>
      </c>
      <c r="F6" s="55" t="s">
        <v>204</v>
      </c>
      <c r="G6" s="55" t="s">
        <v>204</v>
      </c>
      <c r="H6" s="55" t="s">
        <v>205</v>
      </c>
      <c r="I6" s="55" t="s">
        <v>206</v>
      </c>
      <c r="J6" s="61" t="s">
        <v>207</v>
      </c>
    </row>
    <row r="7" spans="1:11" ht="38.25" customHeight="1">
      <c r="A7" s="56"/>
      <c r="B7" s="56"/>
      <c r="C7" s="56"/>
      <c r="D7" s="56"/>
      <c r="E7" s="56"/>
      <c r="F7" s="56"/>
      <c r="G7" s="56"/>
      <c r="H7" s="56"/>
      <c r="I7" s="56"/>
      <c r="J7" s="62"/>
      <c r="K7" s="57"/>
    </row>
    <row r="8" spans="1:11" ht="46.5" customHeight="1">
      <c r="A8" s="37" t="s">
        <v>208</v>
      </c>
      <c r="B8" s="38" t="s">
        <v>209</v>
      </c>
      <c r="C8" s="38" t="s">
        <v>210</v>
      </c>
      <c r="D8" s="38" t="s">
        <v>211</v>
      </c>
      <c r="E8" s="38" t="s">
        <v>209</v>
      </c>
      <c r="F8" s="38" t="s">
        <v>209</v>
      </c>
      <c r="G8" s="38"/>
      <c r="H8" s="39">
        <v>86777.2</v>
      </c>
      <c r="I8" s="39">
        <v>61574.4</v>
      </c>
      <c r="J8" s="40">
        <f>I8/H8</f>
        <v>0.7095688729297558</v>
      </c>
      <c r="K8" s="58"/>
    </row>
    <row r="9" spans="1:11" ht="30" customHeight="1">
      <c r="A9" s="37" t="s">
        <v>212</v>
      </c>
      <c r="B9" s="38" t="s">
        <v>209</v>
      </c>
      <c r="C9" s="38" t="s">
        <v>213</v>
      </c>
      <c r="D9" s="38" t="s">
        <v>211</v>
      </c>
      <c r="E9" s="38" t="s">
        <v>209</v>
      </c>
      <c r="F9" s="38" t="s">
        <v>209</v>
      </c>
      <c r="G9" s="38"/>
      <c r="H9" s="39">
        <v>7082.5</v>
      </c>
      <c r="I9" s="39">
        <v>4212.4</v>
      </c>
      <c r="J9" s="40">
        <f aca="true" t="shared" si="0" ref="J9:J16">I9/H9</f>
        <v>0.5947617366749028</v>
      </c>
      <c r="K9" s="41"/>
    </row>
    <row r="10" spans="1:11" ht="12.75">
      <c r="A10" s="37" t="s">
        <v>214</v>
      </c>
      <c r="B10" s="38" t="s">
        <v>209</v>
      </c>
      <c r="C10" s="38" t="s">
        <v>215</v>
      </c>
      <c r="D10" s="38" t="s">
        <v>211</v>
      </c>
      <c r="E10" s="38" t="s">
        <v>209</v>
      </c>
      <c r="F10" s="38" t="s">
        <v>209</v>
      </c>
      <c r="G10" s="38"/>
      <c r="H10" s="39">
        <v>67689.9</v>
      </c>
      <c r="I10" s="39">
        <v>22381.8</v>
      </c>
      <c r="J10" s="40">
        <f t="shared" si="0"/>
        <v>0.3306519879627537</v>
      </c>
      <c r="K10" s="41"/>
    </row>
    <row r="11" spans="1:11" ht="12.75">
      <c r="A11" s="37" t="s">
        <v>216</v>
      </c>
      <c r="B11" s="38" t="s">
        <v>209</v>
      </c>
      <c r="C11" s="38" t="s">
        <v>217</v>
      </c>
      <c r="D11" s="38" t="s">
        <v>211</v>
      </c>
      <c r="E11" s="38" t="s">
        <v>209</v>
      </c>
      <c r="F11" s="38" t="s">
        <v>209</v>
      </c>
      <c r="G11" s="38"/>
      <c r="H11" s="39">
        <v>278736.2</v>
      </c>
      <c r="I11" s="39">
        <v>146010.5</v>
      </c>
      <c r="J11" s="40">
        <f t="shared" si="0"/>
        <v>0.5238304174341187</v>
      </c>
      <c r="K11" s="41"/>
    </row>
    <row r="12" spans="1:11" ht="12.75">
      <c r="A12" s="37" t="s">
        <v>218</v>
      </c>
      <c r="B12" s="38" t="s">
        <v>209</v>
      </c>
      <c r="C12" s="38" t="s">
        <v>219</v>
      </c>
      <c r="D12" s="38" t="s">
        <v>211</v>
      </c>
      <c r="E12" s="38" t="s">
        <v>209</v>
      </c>
      <c r="F12" s="38" t="s">
        <v>209</v>
      </c>
      <c r="G12" s="38"/>
      <c r="H12" s="39">
        <v>1271.4</v>
      </c>
      <c r="I12" s="39">
        <v>601.9</v>
      </c>
      <c r="J12" s="40">
        <f t="shared" si="0"/>
        <v>0.47341513292433535</v>
      </c>
      <c r="K12" s="41"/>
    </row>
    <row r="13" spans="1:11" ht="12.75">
      <c r="A13" s="37" t="s">
        <v>220</v>
      </c>
      <c r="B13" s="38" t="s">
        <v>209</v>
      </c>
      <c r="C13" s="38" t="s">
        <v>221</v>
      </c>
      <c r="D13" s="38" t="s">
        <v>211</v>
      </c>
      <c r="E13" s="38" t="s">
        <v>209</v>
      </c>
      <c r="F13" s="38" t="s">
        <v>209</v>
      </c>
      <c r="G13" s="38"/>
      <c r="H13" s="39">
        <v>633193.9</v>
      </c>
      <c r="I13" s="39">
        <v>437646.7</v>
      </c>
      <c r="J13" s="40">
        <f t="shared" si="0"/>
        <v>0.6911732725157334</v>
      </c>
      <c r="K13" s="42"/>
    </row>
    <row r="14" spans="1:11" ht="12.75">
      <c r="A14" s="37" t="s">
        <v>222</v>
      </c>
      <c r="B14" s="38" t="s">
        <v>209</v>
      </c>
      <c r="C14" s="38" t="s">
        <v>223</v>
      </c>
      <c r="D14" s="38" t="s">
        <v>211</v>
      </c>
      <c r="E14" s="38" t="s">
        <v>209</v>
      </c>
      <c r="F14" s="38" t="s">
        <v>209</v>
      </c>
      <c r="G14" s="38"/>
      <c r="H14" s="39">
        <v>63501.8</v>
      </c>
      <c r="I14" s="39">
        <v>38502.3</v>
      </c>
      <c r="J14" s="40">
        <f t="shared" si="0"/>
        <v>0.606318246096961</v>
      </c>
      <c r="K14" s="41"/>
    </row>
    <row r="15" spans="1:11" ht="12.75">
      <c r="A15" s="37" t="s">
        <v>224</v>
      </c>
      <c r="B15" s="38" t="s">
        <v>209</v>
      </c>
      <c r="C15" s="38" t="s">
        <v>225</v>
      </c>
      <c r="D15" s="38" t="s">
        <v>211</v>
      </c>
      <c r="E15" s="38" t="s">
        <v>209</v>
      </c>
      <c r="F15" s="38" t="s">
        <v>209</v>
      </c>
      <c r="G15" s="38"/>
      <c r="H15" s="39">
        <v>724</v>
      </c>
      <c r="I15" s="39">
        <v>338.9</v>
      </c>
      <c r="J15" s="40">
        <f t="shared" si="0"/>
        <v>0.46809392265193367</v>
      </c>
      <c r="K15" s="41"/>
    </row>
    <row r="16" spans="1:11" ht="12.75">
      <c r="A16" s="37" t="s">
        <v>226</v>
      </c>
      <c r="B16" s="38" t="s">
        <v>209</v>
      </c>
      <c r="C16" s="38" t="s">
        <v>227</v>
      </c>
      <c r="D16" s="38" t="s">
        <v>211</v>
      </c>
      <c r="E16" s="38" t="s">
        <v>209</v>
      </c>
      <c r="F16" s="38" t="s">
        <v>209</v>
      </c>
      <c r="G16" s="38"/>
      <c r="H16" s="39">
        <v>109178.3</v>
      </c>
      <c r="I16" s="39">
        <v>71404.7</v>
      </c>
      <c r="J16" s="40">
        <f t="shared" si="0"/>
        <v>0.6540191594849892</v>
      </c>
      <c r="K16" s="41"/>
    </row>
    <row r="17" spans="1:11" ht="12.75">
      <c r="A17" s="37" t="s">
        <v>228</v>
      </c>
      <c r="B17" s="38" t="s">
        <v>209</v>
      </c>
      <c r="C17" s="38" t="s">
        <v>227</v>
      </c>
      <c r="D17" s="38" t="s">
        <v>211</v>
      </c>
      <c r="E17" s="38" t="s">
        <v>209</v>
      </c>
      <c r="F17" s="38" t="s">
        <v>209</v>
      </c>
      <c r="G17" s="38"/>
      <c r="H17" s="39">
        <v>14951.7</v>
      </c>
      <c r="I17" s="39">
        <v>8242.4</v>
      </c>
      <c r="J17" s="40">
        <f>I17/H17</f>
        <v>0.5512684176381281</v>
      </c>
      <c r="K17" s="41"/>
    </row>
    <row r="18" spans="1:11" ht="12.75">
      <c r="A18" s="37" t="s">
        <v>229</v>
      </c>
      <c r="B18" s="38" t="s">
        <v>209</v>
      </c>
      <c r="C18" s="38" t="s">
        <v>227</v>
      </c>
      <c r="D18" s="38" t="s">
        <v>211</v>
      </c>
      <c r="E18" s="38" t="s">
        <v>209</v>
      </c>
      <c r="F18" s="38" t="s">
        <v>209</v>
      </c>
      <c r="G18" s="38"/>
      <c r="H18" s="39">
        <v>2923.8</v>
      </c>
      <c r="I18" s="39">
        <v>2190</v>
      </c>
      <c r="J18" s="40">
        <f>I18/H18</f>
        <v>0.7490252411245639</v>
      </c>
      <c r="K18" s="41"/>
    </row>
    <row r="19" spans="1:11" ht="25.5">
      <c r="A19" s="37" t="s">
        <v>230</v>
      </c>
      <c r="B19" s="38" t="s">
        <v>209</v>
      </c>
      <c r="C19" s="38" t="s">
        <v>227</v>
      </c>
      <c r="D19" s="38" t="s">
        <v>211</v>
      </c>
      <c r="E19" s="38" t="s">
        <v>209</v>
      </c>
      <c r="F19" s="38" t="s">
        <v>209</v>
      </c>
      <c r="G19" s="38"/>
      <c r="H19" s="39">
        <v>23</v>
      </c>
      <c r="I19" s="39">
        <v>11.6</v>
      </c>
      <c r="J19" s="40">
        <f>I19/H19</f>
        <v>0.5043478260869565</v>
      </c>
      <c r="K19" s="41"/>
    </row>
    <row r="20" spans="1:11" ht="27.75" customHeight="1">
      <c r="A20" s="43" t="s">
        <v>231</v>
      </c>
      <c r="B20" s="44"/>
      <c r="C20" s="44"/>
      <c r="D20" s="44"/>
      <c r="E20" s="44"/>
      <c r="F20" s="44"/>
      <c r="G20" s="44"/>
      <c r="H20" s="45">
        <f>SUM(H8:H19)</f>
        <v>1266053.7000000002</v>
      </c>
      <c r="I20" s="45">
        <f>SUM(I8:I19)</f>
        <v>793117.6</v>
      </c>
      <c r="J20" s="46">
        <f>I20/H20</f>
        <v>0.6264486253624154</v>
      </c>
      <c r="K20" s="41"/>
    </row>
    <row r="21" spans="1:10" ht="12.75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</sheetData>
  <sheetProtection/>
  <mergeCells count="15">
    <mergeCell ref="K7:K8"/>
    <mergeCell ref="A1:H1"/>
    <mergeCell ref="A3:J3"/>
    <mergeCell ref="A4:J4"/>
    <mergeCell ref="J6:J7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4" sqref="G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в НГО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VedunovaAA</dc:creator>
  <cp:keywords/>
  <dc:description/>
  <cp:lastModifiedBy>VedunovaAA</cp:lastModifiedBy>
  <dcterms:created xsi:type="dcterms:W3CDTF">2013-01-14T03:32:53Z</dcterms:created>
  <dcterms:modified xsi:type="dcterms:W3CDTF">2013-10-03T08:03:40Z</dcterms:modified>
  <cp:category/>
  <cp:version/>
  <cp:contentType/>
  <cp:contentStatus/>
</cp:coreProperties>
</file>