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30" windowWidth="19095" windowHeight="11760" activeTab="0"/>
  </bookViews>
  <sheets>
    <sheet name="доходы" sheetId="1" r:id="rId1"/>
    <sheet name="расходы" sheetId="2" r:id="rId2"/>
    <sheet name="Лист3" sheetId="3" r:id="rId3"/>
  </sheets>
  <definedNames/>
  <calcPr calcId="124519"/>
</workbook>
</file>

<file path=xl/sharedStrings.xml><?xml version="1.0" encoding="utf-8"?>
<sst xmlns="http://schemas.openxmlformats.org/spreadsheetml/2006/main" count="335" uniqueCount="316">
  <si>
    <t>Исполнение бюджета Невьянского городского округа по состоянию на 01.03.2016 г.</t>
  </si>
  <si>
    <t>Код бюджетной классификации доходов</t>
  </si>
  <si>
    <t xml:space="preserve">Наименование доходов бюджета </t>
  </si>
  <si>
    <t>Процент исполнения к годовым назначениям</t>
  </si>
  <si>
    <t>Рост, снижение (+, -) в тыс. руб.</t>
  </si>
  <si>
    <t>000  1  00  00000  00  0000  000</t>
  </si>
  <si>
    <t>НАЛОГОВЫЕ И НЕНАЛОГОВЫЕ ДОХОДЫ</t>
  </si>
  <si>
    <t>000  1  01  00000  00  0000  000</t>
  </si>
  <si>
    <t>НАЛОГИ НА ПРИБЫЛЬ, ДОХОДЫ</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</si>
  <si>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</si>
  <si>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</si>
  <si>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</si>
  <si>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</si>
  <si>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</si>
  <si>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</si>
  <si>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</si>
  <si>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</si>
  <si>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</si>
  <si>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</si>
  <si>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</si>
  <si>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</si>
  <si>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</si>
  <si>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</si>
  <si>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</si>
  <si>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</si>
  <si>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</si>
  <si>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</si>
  <si>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</si>
  <si>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</si>
  <si>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</si>
  <si>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</si>
  <si>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</si>
  <si>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</si>
  <si>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182  1  05  01 000  00  0000  110</t>
  </si>
  <si>
    <t xml:space="preserve"> Налог, взимаемый в связи с применением упрощенной системы налогообложения</t>
  </si>
  <si>
    <t>182  1  05  01  011  01  0000  110</t>
  </si>
  <si>
    <t>Налог, взимаемый с налогоплательщиков, выбравших в качестве объекта налогообложения доходы</t>
  </si>
  <si>
    <t>182  1  05  01  021  01  0000  110</t>
  </si>
  <si>
    <t>Налог, взимаемый с налогоплательщиков, выбравших в качестве объекта налогообложения доходы, уменьшенные на величину расходов</t>
  </si>
  <si>
    <t>182  1  05  01  050  01  0000  110</t>
  </si>
  <si>
    <t>Минимальный налог, зачисляемый в бюджеты субъектов Российской Федерации</t>
  </si>
  <si>
    <t>182  1  05  02000  02  0000  110</t>
  </si>
  <si>
    <t>Единый налог на вмененный доход для отдельных видов деятельности</t>
  </si>
  <si>
    <t>182  1  05  02010  02  0000  110</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</si>
  <si>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</si>
  <si>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</si>
  <si>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</si>
  <si>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</si>
  <si>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</si>
  <si>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182  1  05  03020  01  0000  110</t>
  </si>
  <si>
    <t>Единый сельскохозяйственный налог (за налоговые периоды, истекшие до 1 января 2011 года)</t>
  </si>
  <si>
    <t>000  1  05  04000  02  0000  110</t>
  </si>
  <si>
    <t>Налог, взимаемый в связи с применением патентной системы налогообложения</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</si>
  <si>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</si>
  <si>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</si>
  <si>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</si>
  <si>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</si>
  <si>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182  1  06  01000  00  0000  110</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</si>
  <si>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</si>
  <si>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</si>
  <si>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</si>
  <si>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</si>
  <si>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</si>
  <si>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</si>
  <si>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</si>
  <si>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</si>
  <si>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</si>
  <si>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</si>
  <si>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</si>
  <si>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</si>
  <si>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</si>
  <si>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902  1  08  07150  01  0000  110</t>
  </si>
  <si>
    <t>Государственная пошлина за выдачу разрешения на установку рекламной конструкции</t>
  </si>
  <si>
    <t>000  1  09  00000  00  0000  000</t>
  </si>
  <si>
    <t>ЗАДОЛЖЕННОСТЬ И ПЕРЕРАСЧЕТЫ ПО ОТМЕНЕННЫМ НАЛОГАМ, СБОРАМ И ИНЫМ ОБЯЗАТЕЛЬНЫМ ПЛАТЕЖАМ</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</si>
  <si>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</si>
  <si>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</si>
  <si>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</si>
  <si>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</si>
  <si>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</si>
  <si>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</si>
  <si>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</si>
  <si>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</si>
  <si>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902  1  11  05012  04  0001  120</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</si>
  <si>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(доходы, получаемые в виде арендной платы за указанные земельные участки)</t>
    </r>
  </si>
  <si>
    <t>902  1  11  05012  04  0002  120</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</si>
  <si>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(средства от продажи права на заключение договоров аренды указанных земельных участков)</t>
    </r>
  </si>
  <si>
    <t>000  1  11  05074  00  0000  000</t>
  </si>
  <si>
    <t>Доходы от сдачи в аренду имущества, составляющего казну городских округов (за исключением земельных участков)</t>
  </si>
  <si>
    <t>902  1  11  05074  04  0003  120</t>
  </si>
  <si>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</si>
  <si>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t>902  1  11  05074  04  0004  120</t>
  </si>
  <si>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(плата за пользование жилыми помещениями (плата за наём) муниципального жилищного фонда, находящегося в казне городских округов)</t>
    </r>
  </si>
  <si>
    <t>902  1  11  05074  04  0010  120</t>
  </si>
  <si>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движимого имущества, находящегося в казне городских округов )</t>
    </r>
  </si>
  <si>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</si>
  <si>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</si>
  <si>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</si>
  <si>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</si>
  <si>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</si>
  <si>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</si>
  <si>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</si>
  <si>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</si>
  <si>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</si>
  <si>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</si>
  <si>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</si>
  <si>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</si>
  <si>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</si>
  <si>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</si>
  <si>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</si>
  <si>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</si>
  <si>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</si>
  <si>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</si>
  <si>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000  1  13  01994  04  0004  130</t>
  </si>
  <si>
    <t>Прочие доходы от оказания платных услуг (работ)</t>
  </si>
  <si>
    <t>901  1  13  01994  04  0004  130</t>
  </si>
  <si>
    <r>
      <t xml:space="preserve">Прочие доходы от оказания платных услуг (работ) получателями средств бюджетов городских округов </t>
    </r>
    <r>
      <rPr>
        <sz val="10"/>
        <color indexed="12"/>
        <rFont val="Times New Roman"/>
        <family val="1"/>
      </rPr>
      <t xml:space="preserve">(прочие доходы от оказания платных услуг (работ) </t>
    </r>
  </si>
  <si>
    <t>908  1  13  01994  04  0004  130</t>
  </si>
  <si>
    <t>00  1  13  02000  00  0000  130</t>
  </si>
  <si>
    <t xml:space="preserve">Доходы от компенсации затрат государства </t>
  </si>
  <si>
    <t>901  1  13  02064  04  0000  130</t>
  </si>
  <si>
    <t>Доходы, поступающие в порядке возмещения расходов, понесенных в связи с эксплуатацией имущества городских округов</t>
  </si>
  <si>
    <t>000  1  13  02994  04  0001  130</t>
  </si>
  <si>
    <t>Прочие доходы от компенсации затрат бюджетов городских округов (в части возврата дебиторской задолженности прошлых лет)</t>
  </si>
  <si>
    <t>901  1  13  02994  04  0001  130</t>
  </si>
  <si>
    <r>
      <t xml:space="preserve">Прочие доходы от компенсации затрат бюджетов городских округов </t>
    </r>
    <r>
      <rPr>
        <sz val="10"/>
        <color indexed="12"/>
        <rFont val="Times New Roman"/>
        <family val="1"/>
      </rPr>
      <t>(возврат дебиторской задолженности прошлых лет)</t>
    </r>
  </si>
  <si>
    <t>906  1  13  02994  04  0001  130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</si>
  <si>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</si>
  <si>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</si>
  <si>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</si>
  <si>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</si>
  <si>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</si>
  <si>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Доходы от продажи квартир, находящихся в собственности городских округов</t>
  </si>
  <si>
    <t>902  1  14  02042  04  0000  410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</si>
  <si>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</si>
  <si>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902  1  14  02043  04  0000  410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</si>
  <si>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</si>
  <si>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902  1  14  02043  04  0001  410</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</si>
  <si>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(доходы от реализации объектов нежилого фонда)</t>
    </r>
  </si>
  <si>
    <t>902  1  14  02043  04  0002  410</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</si>
  <si>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(прочие доходы от реализации иного имущества,)</t>
    </r>
  </si>
  <si>
    <t>000  1  14  06010  00  0000  430</t>
  </si>
  <si>
    <t>Доходы от продажи земельных участков, государственная собственность на которые не разграничена</t>
  </si>
  <si>
    <t>902  1  14  06012  04  0000  430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</si>
  <si>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</si>
  <si>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</si>
  <si>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</si>
  <si>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</si>
  <si>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</si>
  <si>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</si>
  <si>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</si>
  <si>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</si>
  <si>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</si>
  <si>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141  1  16  08010  01  6000  140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</si>
  <si>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</si>
  <si>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141  1  16  25050  01  6000  140</t>
  </si>
  <si>
    <t>Денежные взыскания (штрафы) за нарушение законодательства в области охраны окружающей среды</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</si>
  <si>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</si>
  <si>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</si>
  <si>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</si>
  <si>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</si>
  <si>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188  1  16  30030  01  6000  140</t>
  </si>
  <si>
    <t>Прочие денежные взыскания (штрафы) за правонарушения в области дорожного движения</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</si>
  <si>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</si>
  <si>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</si>
  <si>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076  1  16  35020  04 6000  140</t>
  </si>
  <si>
    <t>Cуммы по искам о возмещении вреда, причиненного окружающей среде, подлежащие зачислению в бюджеты городских округов</t>
  </si>
  <si>
    <t>188  1  16 4 3000  01  6000  140</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</si>
  <si>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</si>
  <si>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321  1  16 4 3000  01  6000  140</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</si>
  <si>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</si>
  <si>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</si>
  <si>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</si>
  <si>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</si>
  <si>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</si>
  <si>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005  1  16  90040  04  0000  140</t>
  </si>
  <si>
    <t>017  1  16  90040  04  0000  140</t>
  </si>
  <si>
    <t>037  1  16  90040  04  0000  140</t>
  </si>
  <si>
    <t>901  1  16  90040  04  0000  140</t>
  </si>
  <si>
    <t>106  1  16  90040  04  6000  140</t>
  </si>
  <si>
    <t>141  1  16  90040  04  6000  140</t>
  </si>
  <si>
    <t>182  1  16  90040  04  6000  140</t>
  </si>
  <si>
    <t>188  1  16  90040  04  6000  140</t>
  </si>
  <si>
    <t>192  1  16  90040  04  6000  140</t>
  </si>
  <si>
    <t>318  1  16  90040  04  6000  140</t>
  </si>
  <si>
    <t>000  1  17  00000  00  0000  140</t>
  </si>
  <si>
    <t>ПРОЧИЕ НЕНАЛОГОВЫЕ ДОХОДЫ</t>
  </si>
  <si>
    <t>000  1  17  01040  04  0000  180</t>
  </si>
  <si>
    <t>Невыясненные поступления</t>
  </si>
  <si>
    <t>901  1  17  01040  04  0000  180</t>
  </si>
  <si>
    <t>902  1  17  01040  04  0000  180</t>
  </si>
  <si>
    <t>906  1  17  01040  04  0000  180</t>
  </si>
  <si>
    <t>000  1  17  05040  04  0000  180</t>
  </si>
  <si>
    <t>Прочие неналоговые доходы бюджетов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</si>
  <si>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</si>
  <si>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</si>
  <si>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</si>
  <si>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</si>
  <si>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</si>
  <si>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</si>
  <si>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</si>
  <si>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</si>
  <si>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</si>
  <si>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</si>
  <si>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901  2  02  02088  04  0002  151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</si>
  <si>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</si>
  <si>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</si>
  <si>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</si>
  <si>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</si>
  <si>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</si>
  <si>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</si>
  <si>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</si>
  <si>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</si>
  <si>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</si>
  <si>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</si>
  <si>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</si>
  <si>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</si>
  <si>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</si>
  <si>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</si>
  <si>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</si>
  <si>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</si>
  <si>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</si>
  <si>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</si>
  <si>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</si>
  <si>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</si>
  <si>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</si>
  <si>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</si>
  <si>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</si>
  <si>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</si>
  <si>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</si>
  <si>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</si>
  <si>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901 2  02  03121  04  0000  151</t>
  </si>
  <si>
    <t>Субвенции бюджетам городских округов  на проведение Всероссийской сельскохозяйственной переписи в 2016 году</t>
  </si>
  <si>
    <t>000  2  02  03999  04  0000  151</t>
  </si>
  <si>
    <t>Прочие субвенции бюджетам городских округов</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</si>
  <si>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</si>
  <si>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</si>
  <si>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Субвенции на обеспечение государственных гарантий прав граждан на получение дошкольного образования</t>
  </si>
  <si>
    <t>000  2  18  04010  04  0000  180</t>
  </si>
  <si>
    <t>Доходы бюджетов городских округов от возврата организациями остатков субсидий прошлых лет</t>
  </si>
  <si>
    <t>901  2  18  04010  04  0000  180</t>
  </si>
  <si>
    <t>Доходы бюджетов городских округов от возврата бюджетными учреждениями остатков субсидий прошлых лет</t>
  </si>
  <si>
    <t>906  2  18  04010  04  0000  180</t>
  </si>
  <si>
    <t>908  2  18  04020  04  0000  180</t>
  </si>
  <si>
    <t>000  2  19  04000  04  0000  151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</si>
  <si>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</si>
  <si>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901  2  19  04000  04  0000  151</t>
  </si>
  <si>
    <t>906  2  19  04000  04  0000  151</t>
  </si>
  <si>
    <t>908  2  19  04000  04  0000  151</t>
  </si>
  <si>
    <t>ИТОГО ДОХОДОВ</t>
  </si>
  <si>
    <t>Сумма бюджетных назначений на 2016 год (в тыс.руб.)</t>
  </si>
  <si>
    <t>Сумма фактического поступления на 01.03.2016 г. (в тыс.руб.)</t>
  </si>
  <si>
    <t>Исполнение бюджета  по расходам  Невьянского городского  округа</t>
  </si>
  <si>
    <t xml:space="preserve"> по состоянию на 01.03.2016 года</t>
  </si>
  <si>
    <t xml:space="preserve">Код  раздела, подраздела </t>
  </si>
  <si>
    <t>Наименование раздела, подраздела</t>
  </si>
  <si>
    <t>Объем средств по решению о бюджете на 2016 год, тыс. руб.</t>
  </si>
  <si>
    <t>Назнач-я текущего периода</t>
  </si>
  <si>
    <t>Исполнено    на 01.03.2016г, в тыс. руб.</t>
  </si>
  <si>
    <t>% исп. текущ. назначений</t>
  </si>
  <si>
    <t>% исполнения к  годовым  назначениям</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</si>
  <si>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</si>
  <si>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</si>
  <si>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</si>
  <si>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</si>
  <si>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</si>
  <si>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</si>
  <si>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</si>
  <si>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</si>
  <si>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</si>
  <si>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</si>
  <si>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</si>
  <si>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</si>
  <si>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</si>
  <si>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</si>
  <si>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</si>
  <si>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</si>
  <si>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</si>
  <si>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</si>
  <si>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</si>
  <si>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</si>
  <si>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</si>
  <si>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</si>
  <si>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</si>
  <si>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</si>
  <si>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</si>
  <si>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</si>
  <si>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</si>
  <si>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</si>
  <si>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</si>
  <si>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</si>
  <si>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</si>
  <si>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</si>
  <si>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</si>
  <si>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</si>
  <si>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</si>
  <si>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</si>
  <si>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</si>
  <si>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</si>
  <si>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</si>
  <si>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</si>
  <si>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</si>
  <si>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</si>
  <si>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</si>
  <si>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</si>
  <si>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</si>
  <si>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</si>
  <si>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</si>
  <si>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</si>
  <si>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</si>
  <si>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</si>
  <si>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</si>
  <si>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</si>
  <si>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</si>
  <si>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Мунципальный долг по состоянию на 01.03.2015 года составил  13 432,7 тыс. руб.</t>
  </si>
  <si>
    <r>
      <t xml:space="preserve">    </t>
    </r>
    <r>
      <rPr>
        <vertAlign val="superscript"/>
        <sz val="10"/>
        <color indexed="8"/>
        <rFont val="Times New Roman"/>
        <family val="1"/>
      </rPr>
      <t>1*</t>
    </r>
    <r>
      <rPr>
        <sz val="10"/>
        <color indexed="8"/>
        <rFont val="Times New Roman"/>
        <family val="1"/>
      </rPr>
      <t xml:space="preserve"> Примечание:  Общая сумма расходов, осуществленных за счет резервного администрации Невьянского городского округа, составила            2394,00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</si>
</sst>
</file>

<file path=xl/styles.xml><?xml version="1.0" encoding="utf-8"?>
<styleSheet xmlns="http://schemas.openxmlformats.org/spreadsheetml/2006/main">
  <numFmts count="3">
    <numFmt numFmtId="164" formatCode="#,##0.00000"/>
    <numFmt numFmtId="165" formatCode="0.0"/>
    <numFmt numFmtId="166" formatCode="0000"/>
  </numFmts>
  <fonts count="27">
    <font>
      <sz val="11"/>
      <color theme="1"/>
      <name val="Calibri"/>
      <family val="2"/>
      <scheme val="minor"/>
    </font>
    <font>
      <sz val="10"/>
      <name val="Arial"/>
      <family val="2"/>
    </font>
    <font>
      <sz val="10"/>
      <name val="Arial Cyr"/>
      <family val="2"/>
    </font>
    <font>
      <sz val="14"/>
      <name val="Arial Cyr"/>
      <family val="2"/>
    </font>
    <font>
      <sz val="10"/>
      <name val="Times New Roman"/>
      <family val="1"/>
    </font>
    <font>
      <b/>
      <sz val="10"/>
      <name val="Times New Roman"/>
      <family val="1"/>
    </font>
    <font>
      <sz val="10"/>
      <color indexed="8"/>
      <name val="Times New Roman"/>
      <family val="1"/>
    </font>
    <font>
      <b/>
      <i/>
      <sz val="10"/>
      <name val="Times New Roman"/>
      <family val="1"/>
    </font>
    <font>
      <sz val="10"/>
      <color indexed="12"/>
      <name val="Times New Roman"/>
      <family val="1"/>
    </font>
    <font>
      <sz val="9"/>
      <name val="Times New Roman"/>
      <family val="1"/>
    </font>
    <font>
      <b/>
      <i/>
      <sz val="14"/>
      <name val="Times New Roman"/>
      <family val="1"/>
    </font>
    <font>
      <i/>
      <sz val="12"/>
      <name val="Times New Roman"/>
      <family val="1"/>
    </font>
    <font>
      <b/>
      <sz val="12"/>
      <name val="Times New Roman"/>
      <family val="1"/>
    </font>
    <font>
      <b/>
      <sz val="11"/>
      <name val="Times New Roman"/>
      <family val="1"/>
    </font>
    <font>
      <b/>
      <sz val="10"/>
      <name val="Arial Cyr"/>
      <family val="2"/>
    </font>
    <font>
      <sz val="12"/>
      <name val="Times New Roman"/>
      <family val="1"/>
    </font>
    <font>
      <sz val="12"/>
      <name val="Calibri"/>
      <family val="2"/>
    </font>
    <font>
      <sz val="9"/>
      <name val="Arial"/>
      <family val="2"/>
    </font>
    <font>
      <sz val="9"/>
      <name val="Arial Cyr"/>
      <family val="2"/>
    </font>
    <font>
      <b/>
      <i/>
      <sz val="12"/>
      <name val="Times New Roman"/>
      <family val="1"/>
    </font>
    <font>
      <sz val="11"/>
      <name val="Times New Roman"/>
      <family val="1"/>
    </font>
    <font>
      <vertAlign val="superscript"/>
      <sz val="10"/>
      <color indexed="8"/>
      <name val="Times New Roman"/>
      <family val="1"/>
    </font>
    <font>
      <sz val="8"/>
      <name val="Calibri"/>
      <family val="2"/>
    </font>
    <font>
      <b/>
      <sz val="10"/>
      <color theme="1"/>
      <name val="Times New Roman"/>
      <family val="1"/>
    </font>
    <font>
      <sz val="10"/>
      <color theme="1"/>
      <name val="Times New Roman"/>
      <family val="1"/>
    </font>
    <font>
      <b/>
      <sz val="10"/>
      <color rgb="FF000000"/>
      <name val="Times New Roman"/>
      <family val="1"/>
    </font>
    <font>
      <sz val="10"/>
      <color rgb="FF000000"/>
      <name val="Times New Roman"/>
      <family val="1"/>
    </font>
  </fonts>
  <fills count="4">
    <fill>
      <patternFill/>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style="thin"/>
      <bottom/>
    </border>
    <border>
      <left style="thin"/>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cellStyleXfs>
  <cellXfs count="142">
    <xf numFmtId="0" fontId="0" fillId="0" borderId="0" xfId="0"/>
    <xf numFmtId="0" fontId="5" fillId="0" borderId="1" xfId="20" applyFont="1" applyBorder="1" applyAlignment="1">
      <alignment horizontal="center" vertical="top"/>
      <protection/>
    </xf>
    <xf numFmtId="0" fontId="5" fillId="0" borderId="1" xfId="20" applyFont="1" applyBorder="1" applyAlignment="1">
      <alignment horizontal="center" vertical="top" wrapText="1"/>
      <protection/>
    </xf>
    <xf numFmtId="0" fontId="5" fillId="0" borderId="1" xfId="20" applyNumberFormat="1" applyFont="1" applyBorder="1" applyAlignment="1">
      <alignment horizontal="center"/>
      <protection/>
    </xf>
    <xf numFmtId="0" fontId="5" fillId="0" borderId="1" xfId="20" applyFont="1" applyBorder="1" applyAlignment="1">
      <alignment horizontal="center"/>
      <protection/>
    </xf>
    <xf numFmtId="4" fontId="4" fillId="0" borderId="1" xfId="21" applyNumberFormat="1" applyFont="1" applyBorder="1" applyAlignment="1">
      <alignment horizontal="center"/>
      <protection/>
    </xf>
    <xf numFmtId="2" fontId="4" fillId="0" borderId="2" xfId="21" applyNumberFormat="1" applyFont="1" applyBorder="1" applyAlignment="1">
      <alignment horizontal="center"/>
      <protection/>
    </xf>
    <xf numFmtId="2" fontId="5" fillId="0" borderId="1" xfId="21" applyNumberFormat="1" applyFont="1" applyBorder="1" applyAlignment="1">
      <alignment horizontal="center"/>
      <protection/>
    </xf>
    <xf numFmtId="2" fontId="5" fillId="0" borderId="1" xfId="21" applyNumberFormat="1" applyFont="1" applyBorder="1" applyAlignment="1">
      <alignment horizontal="center" wrapText="1"/>
      <protection/>
    </xf>
    <xf numFmtId="2" fontId="4" fillId="0" borderId="1" xfId="21" applyNumberFormat="1" applyFont="1" applyBorder="1" applyAlignment="1">
      <alignment horizontal="center"/>
      <protection/>
    </xf>
    <xf numFmtId="2" fontId="4" fillId="0" borderId="1" xfId="21" applyNumberFormat="1" applyFont="1" applyBorder="1" applyAlignment="1">
      <alignment horizontal="center" wrapText="1"/>
      <protection/>
    </xf>
    <xf numFmtId="2" fontId="5" fillId="0" borderId="2" xfId="21" applyNumberFormat="1" applyFont="1" applyBorder="1" applyAlignment="1">
      <alignment horizontal="center" wrapText="1"/>
      <protection/>
    </xf>
    <xf numFmtId="2" fontId="7" fillId="0" borderId="1" xfId="21" applyNumberFormat="1" applyFont="1" applyBorder="1" applyAlignment="1">
      <alignment horizontal="center" wrapText="1"/>
      <protection/>
    </xf>
    <xf numFmtId="0" fontId="9" fillId="0" borderId="1" xfId="20" applyFont="1" applyBorder="1" applyAlignment="1">
      <alignment vertical="top" wrapText="1"/>
      <protection/>
    </xf>
    <xf numFmtId="0" fontId="9" fillId="0" borderId="1" xfId="20" applyFont="1" applyBorder="1" applyAlignment="1">
      <alignment vertical="top"/>
      <protection/>
    </xf>
    <xf numFmtId="164" fontId="9" fillId="0" borderId="1" xfId="20" applyNumberFormat="1" applyFont="1" applyFill="1" applyBorder="1" applyAlignment="1">
      <alignment vertical="top" wrapText="1"/>
      <protection/>
    </xf>
    <xf numFmtId="0" fontId="9" fillId="0" borderId="1" xfId="20" applyFont="1" applyFill="1" applyBorder="1" applyAlignment="1">
      <alignment vertical="top" wrapText="1"/>
      <protection/>
    </xf>
    <xf numFmtId="165" fontId="4" fillId="0" borderId="1" xfId="21" applyNumberFormat="1" applyFont="1" applyBorder="1" applyAlignment="1">
      <alignment horizontal="center" wrapText="1"/>
      <protection/>
    </xf>
    <xf numFmtId="0" fontId="9" fillId="0" borderId="1" xfId="20" applyFont="1" applyBorder="1" applyAlignment="1">
      <alignment horizontal="center" vertical="top" wrapText="1"/>
      <protection/>
    </xf>
    <xf numFmtId="0" fontId="5" fillId="0" borderId="1" xfId="21" applyFont="1" applyBorder="1" applyAlignment="1">
      <alignment horizontal="center"/>
      <protection/>
    </xf>
    <xf numFmtId="0" fontId="5" fillId="0" borderId="1" xfId="21" applyFont="1" applyBorder="1" applyAlignment="1">
      <alignment horizontal="center" wrapText="1"/>
      <protection/>
    </xf>
    <xf numFmtId="0" fontId="4" fillId="0" borderId="1" xfId="21" applyFont="1" applyBorder="1" applyAlignment="1">
      <alignment horizontal="center"/>
      <protection/>
    </xf>
    <xf numFmtId="0" fontId="4" fillId="0" borderId="1" xfId="21" applyFont="1" applyBorder="1" applyAlignment="1">
      <alignment horizontal="center" wrapText="1"/>
      <protection/>
    </xf>
    <xf numFmtId="0" fontId="4" fillId="0" borderId="1" xfId="20" applyFont="1" applyBorder="1" applyAlignment="1">
      <alignment horizontal="center"/>
      <protection/>
    </xf>
    <xf numFmtId="0" fontId="4" fillId="0" borderId="2" xfId="21" applyFont="1" applyBorder="1" applyAlignment="1">
      <alignment horizontal="center" wrapText="1"/>
      <protection/>
    </xf>
    <xf numFmtId="0" fontId="5" fillId="0" borderId="2" xfId="21" applyFont="1" applyBorder="1" applyAlignment="1">
      <alignment horizontal="center"/>
      <protection/>
    </xf>
    <xf numFmtId="0" fontId="5" fillId="0" borderId="1" xfId="21" applyFont="1" applyBorder="1" applyAlignment="1">
      <alignment horizontal="left" wrapText="1"/>
      <protection/>
    </xf>
    <xf numFmtId="0" fontId="4" fillId="0" borderId="1" xfId="21" applyFont="1" applyBorder="1" applyAlignment="1">
      <alignment horizontal="left" wrapText="1"/>
      <protection/>
    </xf>
    <xf numFmtId="0" fontId="4" fillId="0" borderId="1" xfId="21" applyNumberFormat="1" applyFont="1" applyBorder="1" applyAlignment="1">
      <alignment horizontal="left" wrapText="1"/>
      <protection/>
    </xf>
    <xf numFmtId="0" fontId="5" fillId="0" borderId="1" xfId="0" applyNumberFormat="1" applyFont="1" applyFill="1" applyBorder="1" applyAlignment="1">
      <alignment horizontal="left" wrapText="1"/>
    </xf>
    <xf numFmtId="0" fontId="4" fillId="0" borderId="1" xfId="0" applyNumberFormat="1" applyFont="1" applyFill="1" applyBorder="1" applyAlignment="1">
      <alignment horizontal="left" wrapText="1"/>
    </xf>
    <xf numFmtId="0" fontId="4" fillId="0" borderId="1" xfId="21" applyFont="1" applyBorder="1" applyAlignment="1">
      <alignment horizontal="left"/>
      <protection/>
    </xf>
    <xf numFmtId="0" fontId="4" fillId="0" borderId="2" xfId="21" applyFont="1" applyBorder="1" applyAlignment="1">
      <alignment horizontal="left" wrapText="1"/>
      <protection/>
    </xf>
    <xf numFmtId="0" fontId="5" fillId="0" borderId="2" xfId="21" applyFont="1" applyBorder="1" applyAlignment="1">
      <alignment horizontal="left" wrapText="1"/>
      <protection/>
    </xf>
    <xf numFmtId="0" fontId="5" fillId="0" borderId="1" xfId="21" applyFont="1" applyBorder="1" applyAlignment="1">
      <alignment horizontal="left"/>
      <protection/>
    </xf>
    <xf numFmtId="0" fontId="7" fillId="0" borderId="1" xfId="21" applyFont="1" applyBorder="1" applyAlignment="1">
      <alignment horizontal="left" wrapText="1"/>
      <protection/>
    </xf>
    <xf numFmtId="0" fontId="4" fillId="0" borderId="1" xfId="20" applyFont="1" applyBorder="1" applyAlignment="1">
      <alignment horizontal="left" wrapText="1"/>
      <protection/>
    </xf>
    <xf numFmtId="0" fontId="4" fillId="0" borderId="0" xfId="0" applyFont="1"/>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xf numFmtId="166" fontId="12" fillId="0" borderId="1" xfId="0" applyNumberFormat="1" applyFont="1" applyBorder="1" applyAlignment="1">
      <alignment horizontal="center" vertical="center"/>
    </xf>
    <xf numFmtId="0" fontId="12" fillId="0" borderId="1" xfId="0" applyFont="1" applyBorder="1" applyAlignment="1">
      <alignment vertical="justify"/>
    </xf>
    <xf numFmtId="2" fontId="12" fillId="0" borderId="1" xfId="0" applyNumberFormat="1" applyFont="1" applyFill="1" applyBorder="1"/>
    <xf numFmtId="0" fontId="12" fillId="0" borderId="1" xfId="0" applyFont="1" applyBorder="1"/>
    <xf numFmtId="165" fontId="12" fillId="0" borderId="1" xfId="0" applyNumberFormat="1" applyFont="1" applyFill="1" applyBorder="1"/>
    <xf numFmtId="165" fontId="12" fillId="0" borderId="1" xfId="0" applyNumberFormat="1" applyFont="1" applyBorder="1"/>
    <xf numFmtId="166" fontId="15" fillId="0" borderId="1" xfId="0" applyNumberFormat="1" applyFont="1" applyBorder="1" applyAlignment="1">
      <alignment horizontal="center" wrapText="1"/>
    </xf>
    <xf numFmtId="0" fontId="15" fillId="0" borderId="1" xfId="0" applyFont="1" applyBorder="1" applyAlignment="1">
      <alignment vertical="justify" wrapText="1"/>
    </xf>
    <xf numFmtId="2" fontId="15" fillId="0" borderId="1" xfId="0" applyNumberFormat="1" applyFont="1" applyFill="1" applyBorder="1" applyAlignment="1">
      <alignment wrapText="1"/>
    </xf>
    <xf numFmtId="0" fontId="15" fillId="0" borderId="1" xfId="0" applyFont="1" applyBorder="1" applyAlignment="1">
      <alignment wrapText="1"/>
    </xf>
    <xf numFmtId="165" fontId="15" fillId="0" borderId="1" xfId="0" applyNumberFormat="1" applyFont="1" applyBorder="1"/>
    <xf numFmtId="0" fontId="0" fillId="0" borderId="0" xfId="0" applyAlignment="1">
      <alignment wrapText="1"/>
    </xf>
    <xf numFmtId="166" fontId="15" fillId="0" borderId="1" xfId="0" applyNumberFormat="1" applyFont="1" applyBorder="1" applyAlignment="1">
      <alignment horizontal="center"/>
    </xf>
    <xf numFmtId="2" fontId="15" fillId="0" borderId="1" xfId="0" applyNumberFormat="1" applyFont="1" applyFill="1" applyBorder="1"/>
    <xf numFmtId="0" fontId="15" fillId="0" borderId="1" xfId="0" applyFont="1" applyBorder="1"/>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166" fontId="12" fillId="0" borderId="0" xfId="0" applyNumberFormat="1" applyFont="1" applyBorder="1" applyAlignment="1">
      <alignment horizontal="center" vertical="center"/>
    </xf>
    <xf numFmtId="0" fontId="12" fillId="0" borderId="0" xfId="0" applyFont="1" applyBorder="1" applyAlignment="1">
      <alignment vertical="justify"/>
    </xf>
    <xf numFmtId="165" fontId="12" fillId="0" borderId="0" xfId="0" applyNumberFormat="1" applyFont="1" applyFill="1" applyBorder="1"/>
    <xf numFmtId="0" fontId="12" fillId="0" borderId="0" xfId="0" applyFont="1" applyBorder="1"/>
    <xf numFmtId="165" fontId="12" fillId="0" borderId="0" xfId="0" applyNumberFormat="1" applyFont="1" applyBorder="1"/>
    <xf numFmtId="166" fontId="15" fillId="0" borderId="0" xfId="0" applyNumberFormat="1" applyFont="1" applyBorder="1" applyAlignment="1">
      <alignment horizontal="center" wrapText="1"/>
    </xf>
    <xf numFmtId="0" fontId="15" fillId="0" borderId="0" xfId="0" applyFont="1" applyBorder="1" applyAlignment="1">
      <alignment vertical="justify" wrapText="1"/>
    </xf>
    <xf numFmtId="0" fontId="15" fillId="0" borderId="0" xfId="0" applyFont="1" applyFill="1" applyBorder="1" applyAlignment="1">
      <alignment wrapText="1"/>
    </xf>
    <xf numFmtId="0" fontId="15" fillId="0" borderId="0" xfId="0" applyFont="1" applyBorder="1" applyAlignment="1">
      <alignment wrapText="1"/>
    </xf>
    <xf numFmtId="165" fontId="15" fillId="0" borderId="0" xfId="0" applyNumberFormat="1" applyFont="1" applyBorder="1"/>
    <xf numFmtId="166" fontId="15" fillId="0" borderId="0" xfId="0" applyNumberFormat="1" applyFont="1" applyBorder="1" applyAlignment="1">
      <alignment horizontal="center"/>
    </xf>
    <xf numFmtId="165" fontId="15" fillId="0" borderId="0" xfId="0" applyNumberFormat="1" applyFont="1" applyFill="1" applyBorder="1"/>
    <xf numFmtId="0" fontId="15" fillId="0" borderId="0" xfId="0" applyFont="1" applyBorder="1"/>
    <xf numFmtId="2" fontId="15" fillId="2" borderId="1" xfId="0" applyNumberFormat="1" applyFont="1" applyFill="1" applyBorder="1"/>
    <xf numFmtId="0" fontId="15" fillId="2" borderId="1" xfId="0" applyFont="1" applyFill="1" applyBorder="1"/>
    <xf numFmtId="165" fontId="15" fillId="0" borderId="1" xfId="0" applyNumberFormat="1" applyFont="1" applyFill="1" applyBorder="1"/>
    <xf numFmtId="166" fontId="12" fillId="0" borderId="1" xfId="0" applyNumberFormat="1" applyFont="1" applyBorder="1" applyAlignment="1">
      <alignment horizontal="center" vertical="top"/>
    </xf>
    <xf numFmtId="0" fontId="12" fillId="0" borderId="1" xfId="0" applyFont="1" applyBorder="1" applyAlignment="1">
      <alignment vertical="justify" wrapText="1"/>
    </xf>
    <xf numFmtId="2" fontId="12" fillId="0" borderId="1" xfId="0" applyNumberFormat="1" applyFont="1" applyFill="1" applyBorder="1" applyAlignment="1">
      <alignment vertical="top"/>
    </xf>
    <xf numFmtId="0" fontId="12" fillId="0" borderId="1" xfId="0" applyFont="1" applyBorder="1" applyAlignment="1">
      <alignment vertical="top"/>
    </xf>
    <xf numFmtId="165" fontId="15" fillId="0" borderId="1" xfId="0" applyNumberFormat="1" applyFont="1" applyBorder="1" applyAlignment="1">
      <alignment vertical="justify"/>
    </xf>
    <xf numFmtId="166" fontId="12" fillId="0" borderId="0" xfId="0" applyNumberFormat="1" applyFont="1" applyBorder="1" applyAlignment="1">
      <alignment horizontal="center" vertical="top"/>
    </xf>
    <xf numFmtId="0" fontId="12" fillId="0" borderId="0" xfId="0" applyFont="1" applyBorder="1" applyAlignment="1">
      <alignment vertical="justify" wrapText="1"/>
    </xf>
    <xf numFmtId="0" fontId="12" fillId="0" borderId="0" xfId="0" applyFont="1" applyFill="1" applyBorder="1" applyAlignment="1">
      <alignment vertical="top"/>
    </xf>
    <xf numFmtId="0" fontId="12" fillId="0" borderId="0" xfId="0" applyFont="1" applyBorder="1" applyAlignment="1">
      <alignment vertical="top"/>
    </xf>
    <xf numFmtId="0" fontId="15" fillId="0" borderId="0" xfId="0" applyFont="1" applyFill="1" applyBorder="1"/>
    <xf numFmtId="166" fontId="12" fillId="0" borderId="1" xfId="0" applyNumberFormat="1" applyFont="1" applyBorder="1" applyAlignment="1">
      <alignment horizontal="center"/>
    </xf>
    <xf numFmtId="0" fontId="15" fillId="0" borderId="1" xfId="0" applyFont="1" applyBorder="1" applyAlignment="1">
      <alignment vertical="justify"/>
    </xf>
    <xf numFmtId="166" fontId="12" fillId="0" borderId="0" xfId="0" applyNumberFormat="1" applyFont="1" applyBorder="1" applyAlignment="1">
      <alignment horizontal="center"/>
    </xf>
    <xf numFmtId="0" fontId="12" fillId="0" borderId="0" xfId="0" applyFont="1" applyFill="1" applyBorder="1"/>
    <xf numFmtId="0" fontId="15" fillId="0" borderId="1" xfId="0" applyFont="1" applyFill="1" applyBorder="1" applyAlignment="1">
      <alignment vertical="justify" wrapText="1"/>
    </xf>
    <xf numFmtId="0" fontId="15" fillId="0" borderId="0" xfId="0" applyFont="1" applyBorder="1" applyAlignment="1">
      <alignment vertical="justify"/>
    </xf>
    <xf numFmtId="0" fontId="17" fillId="0" borderId="0" xfId="0" applyFont="1"/>
    <xf numFmtId="0" fontId="15" fillId="0" borderId="0" xfId="0" applyFont="1" applyFill="1" applyBorder="1" applyAlignment="1">
      <alignment vertical="justify" wrapText="1"/>
    </xf>
    <xf numFmtId="0" fontId="17" fillId="0" borderId="0" xfId="0" applyFont="1" applyBorder="1"/>
    <xf numFmtId="166" fontId="15" fillId="0" borderId="1" xfId="0" applyNumberFormat="1" applyFont="1" applyBorder="1" applyAlignment="1">
      <alignment horizontal="center" vertical="center"/>
    </xf>
    <xf numFmtId="166" fontId="15" fillId="0" borderId="1" xfId="0" applyNumberFormat="1" applyFont="1" applyFill="1" applyBorder="1" applyAlignment="1">
      <alignment horizontal="center"/>
    </xf>
    <xf numFmtId="166" fontId="15" fillId="0" borderId="0" xfId="0" applyNumberFormat="1" applyFont="1" applyBorder="1" applyAlignment="1">
      <alignment horizontal="center" vertical="center"/>
    </xf>
    <xf numFmtId="166" fontId="15" fillId="0" borderId="0" xfId="0" applyNumberFormat="1" applyFont="1" applyFill="1" applyBorder="1" applyAlignment="1">
      <alignment horizontal="center"/>
    </xf>
    <xf numFmtId="166" fontId="12" fillId="0" borderId="1" xfId="0" applyNumberFormat="1" applyFont="1" applyFill="1" applyBorder="1" applyAlignment="1">
      <alignment horizontal="center"/>
    </xf>
    <xf numFmtId="0" fontId="12" fillId="0" borderId="1" xfId="0" applyFont="1" applyBorder="1" applyAlignment="1">
      <alignment horizontal="center"/>
    </xf>
    <xf numFmtId="0" fontId="15" fillId="0" borderId="1" xfId="0" applyFont="1" applyBorder="1" applyAlignment="1">
      <alignment horizontal="center"/>
    </xf>
    <xf numFmtId="166" fontId="12" fillId="0" borderId="0" xfId="0" applyNumberFormat="1" applyFont="1" applyFill="1" applyBorder="1" applyAlignment="1">
      <alignment horizontal="center"/>
    </xf>
    <xf numFmtId="0" fontId="18" fillId="0" borderId="0" xfId="0" applyFont="1"/>
    <xf numFmtId="0" fontId="12" fillId="0" borderId="0" xfId="0" applyFont="1" applyBorder="1" applyAlignment="1">
      <alignment horizontal="center"/>
    </xf>
    <xf numFmtId="0" fontId="18" fillId="0" borderId="0" xfId="0" applyFont="1" applyBorder="1"/>
    <xf numFmtId="0" fontId="15" fillId="0" borderId="0" xfId="0" applyFont="1" applyBorder="1" applyAlignment="1">
      <alignment horizontal="center"/>
    </xf>
    <xf numFmtId="0" fontId="15" fillId="0" borderId="1" xfId="0" applyFont="1" applyFill="1" applyBorder="1"/>
    <xf numFmtId="0" fontId="19" fillId="0" borderId="1" xfId="0" applyFont="1" applyFill="1" applyBorder="1" applyAlignment="1">
      <alignment vertical="justify"/>
    </xf>
    <xf numFmtId="0" fontId="12" fillId="0" borderId="1" xfId="0" applyFont="1" applyFill="1" applyBorder="1"/>
    <xf numFmtId="0" fontId="4" fillId="0" borderId="0" xfId="0" applyFont="1" applyFill="1"/>
    <xf numFmtId="0" fontId="19" fillId="0" borderId="0" xfId="0" applyFont="1" applyFill="1" applyBorder="1" applyAlignment="1">
      <alignment vertical="justify"/>
    </xf>
    <xf numFmtId="0" fontId="0" fillId="0" borderId="0" xfId="0" applyFill="1"/>
    <xf numFmtId="0" fontId="4" fillId="0" borderId="0" xfId="0" applyFont="1" applyBorder="1"/>
    <xf numFmtId="0" fontId="12" fillId="0" borderId="0" xfId="0" applyFont="1" applyFill="1" applyBorder="1" applyAlignment="1">
      <alignment/>
    </xf>
    <xf numFmtId="0" fontId="20" fillId="0" borderId="0" xfId="20" applyNumberFormat="1" applyFont="1" applyFill="1" applyBorder="1" applyAlignment="1">
      <alignment vertical="top" wrapText="1"/>
      <protection/>
    </xf>
    <xf numFmtId="0" fontId="3" fillId="0" borderId="0" xfId="20" applyFont="1" applyAlignment="1">
      <alignment horizontal="center" wrapText="1"/>
      <protection/>
    </xf>
    <xf numFmtId="0" fontId="20" fillId="0" borderId="0" xfId="20" applyNumberFormat="1" applyFont="1" applyFill="1" applyBorder="1" applyAlignment="1">
      <alignment horizontal="left" vertical="top" wrapText="1"/>
      <protection/>
    </xf>
    <xf numFmtId="0" fontId="10" fillId="0" borderId="0" xfId="0" applyFont="1" applyAlignment="1">
      <alignment horizontal="center"/>
    </xf>
    <xf numFmtId="0" fontId="11" fillId="0" borderId="0" xfId="0" applyFont="1" applyBorder="1" applyAlignment="1">
      <alignment horizontal="center"/>
    </xf>
    <xf numFmtId="0" fontId="12" fillId="0" borderId="0" xfId="0" applyFont="1" applyFill="1" applyAlignment="1">
      <alignment horizontal="center"/>
    </xf>
    <xf numFmtId="0" fontId="24" fillId="0" borderId="1" xfId="0" applyFont="1" applyBorder="1" applyAlignment="1">
      <alignment horizontal="center"/>
    </xf>
    <xf numFmtId="2" fontId="23" fillId="0" borderId="1" xfId="0" applyNumberFormat="1" applyFont="1" applyBorder="1" applyAlignment="1">
      <alignment horizontal="center"/>
    </xf>
    <xf numFmtId="2" fontId="4" fillId="3" borderId="1" xfId="0" applyNumberFormat="1" applyFont="1" applyFill="1" applyBorder="1" applyAlignment="1">
      <alignment horizontal="center"/>
    </xf>
    <xf numFmtId="2" fontId="4" fillId="3" borderId="1" xfId="21" applyNumberFormat="1" applyFont="1" applyFill="1" applyBorder="1" applyAlignment="1">
      <alignment horizontal="center"/>
      <protection/>
    </xf>
    <xf numFmtId="2" fontId="24" fillId="3" borderId="1" xfId="0" applyNumberFormat="1" applyFont="1" applyFill="1" applyBorder="1" applyAlignment="1">
      <alignment horizontal="center"/>
    </xf>
    <xf numFmtId="2" fontId="5" fillId="3" borderId="1" xfId="21" applyNumberFormat="1" applyFont="1" applyFill="1" applyBorder="1" applyAlignment="1">
      <alignment horizontal="center"/>
      <protection/>
    </xf>
    <xf numFmtId="4" fontId="26" fillId="3" borderId="1" xfId="0" applyNumberFormat="1" applyFont="1" applyFill="1" applyBorder="1" applyAlignment="1">
      <alignment horizontal="center" shrinkToFit="1"/>
    </xf>
    <xf numFmtId="0" fontId="24" fillId="0" borderId="1" xfId="0" applyFont="1" applyBorder="1" applyAlignment="1">
      <alignment horizontal="center" wrapText="1"/>
    </xf>
    <xf numFmtId="2" fontId="5" fillId="3" borderId="1" xfId="21" applyNumberFormat="1" applyFont="1" applyFill="1" applyBorder="1" applyAlignment="1">
      <alignment horizontal="center" wrapText="1"/>
      <protection/>
    </xf>
    <xf numFmtId="0" fontId="24" fillId="3" borderId="1" xfId="0" applyFont="1" applyFill="1" applyBorder="1" applyAlignment="1">
      <alignment horizontal="center"/>
    </xf>
    <xf numFmtId="0" fontId="25" fillId="0" borderId="1" xfId="0" applyFont="1" applyBorder="1" applyAlignment="1">
      <alignment horizontal="left" wrapText="1"/>
    </xf>
    <xf numFmtId="2" fontId="23" fillId="3" borderId="1" xfId="0" applyNumberFormat="1" applyFont="1" applyFill="1" applyBorder="1" applyAlignment="1">
      <alignment horizontal="center"/>
    </xf>
    <xf numFmtId="0" fontId="4" fillId="3" borderId="1" xfId="0" applyNumberFormat="1" applyFont="1" applyFill="1" applyBorder="1" applyAlignment="1">
      <alignment horizontal="left" wrapText="1"/>
    </xf>
    <xf numFmtId="0" fontId="25" fillId="0" borderId="0" xfId="0" applyFont="1" applyAlignment="1">
      <alignment horizontal="left" wrapText="1"/>
    </xf>
    <xf numFmtId="49" fontId="4" fillId="3" borderId="1" xfId="0" applyNumberFormat="1" applyFont="1" applyFill="1" applyBorder="1" applyAlignment="1">
      <alignment horizontal="left" wrapText="1"/>
    </xf>
    <xf numFmtId="4" fontId="4" fillId="3" borderId="1" xfId="21" applyNumberFormat="1" applyFont="1" applyFill="1" applyBorder="1" applyAlignment="1">
      <alignment horizontal="center"/>
      <protection/>
    </xf>
    <xf numFmtId="2" fontId="5" fillId="3" borderId="2" xfId="21" applyNumberFormat="1" applyFont="1" applyFill="1" applyBorder="1" applyAlignment="1">
      <alignment horizontal="center" wrapText="1"/>
      <protection/>
    </xf>
    <xf numFmtId="0" fontId="4" fillId="3" borderId="1" xfId="22" applyFont="1" applyFill="1" applyBorder="1" applyAlignment="1">
      <alignment horizontal="center"/>
      <protection/>
    </xf>
    <xf numFmtId="0" fontId="4" fillId="3" borderId="3" xfId="26" applyFont="1" applyFill="1" applyBorder="1" applyAlignment="1">
      <alignment horizontal="left" wrapText="1"/>
      <protection/>
    </xf>
    <xf numFmtId="0" fontId="4" fillId="3" borderId="1" xfId="21" applyFont="1" applyFill="1" applyBorder="1" applyAlignment="1">
      <alignment horizontal="center"/>
      <protection/>
    </xf>
    <xf numFmtId="0" fontId="24" fillId="3" borderId="1" xfId="0" applyNumberFormat="1" applyFont="1" applyFill="1" applyBorder="1" applyAlignment="1">
      <alignment horizontal="left" wrapText="1"/>
    </xf>
  </cellXfs>
  <cellStyles count="13">
    <cellStyle name="Normal" xfId="0"/>
    <cellStyle name="Percent" xfId="15"/>
    <cellStyle name="Currency" xfId="16"/>
    <cellStyle name="Currency [0]" xfId="17"/>
    <cellStyle name="Comma" xfId="18"/>
    <cellStyle name="Comma [0]" xfId="19"/>
    <cellStyle name="Обычный 2" xfId="20"/>
    <cellStyle name="Обычный 2 2" xfId="21"/>
    <cellStyle name="Обычный 2 2 2" xfId="22"/>
    <cellStyle name="Обычный 2 2 3" xfId="23"/>
    <cellStyle name="Обычный 2 2 5" xfId="24"/>
    <cellStyle name="Обычный 2 3" xfId="25"/>
    <cellStyle name="Обычный 4"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3"/>
  <sheetViews>
    <sheetView tabSelected="1" workbookViewId="0" topLeftCell="A1">
      <selection activeCell="F5" sqref="F5"/>
    </sheetView>
  </sheetViews>
  <sheetFormatPr defaultColWidth="9.140625" defaultRowHeight="15"/>
  <cols>
    <col min="1" max="1" width="29.140625" style="0" customWidth="1"/>
    <col min="2" max="2" width="32.28125" style="0" customWidth="1"/>
    <col min="3" max="3" width="15.00390625" style="0" customWidth="1"/>
    <col min="4" max="4" width="14.421875" style="0" customWidth="1"/>
    <col min="5" max="5" width="13.00390625" style="0" customWidth="1"/>
    <col min="6" max="6" width="12.28125" style="0" customWidth="1"/>
  </cols>
  <sheetData>
    <row r="1" spans="1:6" ht="18">
      <c r="A1" s="116" t="s">
        <v>0</v>
      </c>
      <c r="B1" s="116"/>
      <c r="C1" s="116"/>
      <c r="D1" s="116"/>
      <c r="E1" s="116"/>
      <c r="F1" s="116"/>
    </row>
    <row r="2" spans="1:6" ht="60">
      <c r="A2" s="13" t="s">
        <v>1</v>
      </c>
      <c r="B2" s="14" t="s">
        <v>2</v>
      </c>
      <c r="C2" s="13" t="s">
        <v>250</v>
      </c>
      <c r="D2" s="15" t="s">
        <v>251</v>
      </c>
      <c r="E2" s="16" t="s">
        <v>3</v>
      </c>
      <c r="F2" s="18" t="s">
        <v>4</v>
      </c>
    </row>
    <row r="3" spans="1:6" ht="15">
      <c r="A3" s="1">
        <v>1</v>
      </c>
      <c r="B3" s="1">
        <v>2</v>
      </c>
      <c r="C3" s="2">
        <v>3</v>
      </c>
      <c r="D3" s="3">
        <v>5</v>
      </c>
      <c r="E3" s="4">
        <v>7</v>
      </c>
      <c r="F3" s="4">
        <v>9</v>
      </c>
    </row>
    <row r="4" spans="1:6" ht="26.25">
      <c r="A4" s="19" t="s">
        <v>5</v>
      </c>
      <c r="B4" s="26" t="s">
        <v>6</v>
      </c>
      <c r="C4" s="7">
        <f>SUM(C5+C11+C17+C30+C36+C39+C41+C51+C57+C67+C76+C103)</f>
        <v>556133.5</v>
      </c>
      <c r="D4" s="126">
        <f>SUM(D5+D11+D17+D30+D36+D39+D41+D51+D57+D67+D76+D103)</f>
        <v>80500.95</v>
      </c>
      <c r="E4" s="7">
        <f>SUM(D4*100/C4)</f>
        <v>14.475112540424197</v>
      </c>
      <c r="F4" s="122">
        <f>D4-C4</f>
        <v>-475632.55</v>
      </c>
    </row>
    <row r="5" spans="1:6" ht="15">
      <c r="A5" s="19" t="s">
        <v>7</v>
      </c>
      <c r="B5" s="26" t="s">
        <v>8</v>
      </c>
      <c r="C5" s="7">
        <f>SUM(C6)</f>
        <v>396148</v>
      </c>
      <c r="D5" s="126">
        <f>SUM(D6)</f>
        <v>54665.22</v>
      </c>
      <c r="E5" s="7">
        <f>SUM(D5*100/C5)</f>
        <v>13.79919121136545</v>
      </c>
      <c r="F5" s="122">
        <f aca="true" t="shared" si="0" ref="F5:F68">D5-C5</f>
        <v>-341482.78</v>
      </c>
    </row>
    <row r="6" spans="1:6" ht="15">
      <c r="A6" s="19" t="s">
        <v>9</v>
      </c>
      <c r="B6" s="26" t="s">
        <v>10</v>
      </c>
      <c r="C6" s="7">
        <f>SUM(C7:C10)</f>
        <v>396148</v>
      </c>
      <c r="D6" s="126">
        <f aca="true" t="shared" si="1" ref="D6">SUM(D7:D10)</f>
        <v>54665.22</v>
      </c>
      <c r="E6" s="7">
        <f>SUM(D6*100/C6)</f>
        <v>13.79919121136545</v>
      </c>
      <c r="F6" s="122">
        <f t="shared" si="0"/>
        <v>-341482.78</v>
      </c>
    </row>
    <row r="7" spans="1:6" ht="102.75">
      <c r="A7" s="21" t="s">
        <v>11</v>
      </c>
      <c r="B7" s="27" t="s">
        <v>12</v>
      </c>
      <c r="C7" s="9">
        <v>388570</v>
      </c>
      <c r="D7" s="127">
        <v>53938.3</v>
      </c>
      <c r="E7" s="9">
        <f aca="true" t="shared" si="2" ref="E7:E68">SUM(D7*100/C7)</f>
        <v>13.88123118099699</v>
      </c>
      <c r="F7" s="122">
        <f t="shared" si="0"/>
        <v>-334631.7</v>
      </c>
    </row>
    <row r="8" spans="1:6" ht="166.5">
      <c r="A8" s="21" t="s">
        <v>13</v>
      </c>
      <c r="B8" s="27" t="s">
        <v>14</v>
      </c>
      <c r="C8" s="9">
        <v>547</v>
      </c>
      <c r="D8" s="127">
        <v>196.6</v>
      </c>
      <c r="E8" s="9">
        <f t="shared" si="2"/>
        <v>35.94149908592322</v>
      </c>
      <c r="F8" s="122">
        <f t="shared" si="0"/>
        <v>-350.4</v>
      </c>
    </row>
    <row r="9" spans="1:6" ht="64.5">
      <c r="A9" s="21" t="s">
        <v>15</v>
      </c>
      <c r="B9" s="27" t="s">
        <v>16</v>
      </c>
      <c r="C9" s="9">
        <v>1846</v>
      </c>
      <c r="D9" s="127">
        <v>122.35</v>
      </c>
      <c r="E9" s="9">
        <f t="shared" si="2"/>
        <v>6.627843986998917</v>
      </c>
      <c r="F9" s="122">
        <f t="shared" si="0"/>
        <v>-1723.65</v>
      </c>
    </row>
    <row r="10" spans="1:6" ht="141">
      <c r="A10" s="21" t="s">
        <v>17</v>
      </c>
      <c r="B10" s="27" t="s">
        <v>18</v>
      </c>
      <c r="C10" s="9">
        <v>5185</v>
      </c>
      <c r="D10" s="127">
        <v>407.97</v>
      </c>
      <c r="E10" s="9">
        <f t="shared" si="2"/>
        <v>7.868273866923818</v>
      </c>
      <c r="F10" s="122">
        <f t="shared" si="0"/>
        <v>-4777.03</v>
      </c>
    </row>
    <row r="11" spans="1:6" ht="51.75">
      <c r="A11" s="19" t="s">
        <v>19</v>
      </c>
      <c r="B11" s="26" t="s">
        <v>20</v>
      </c>
      <c r="C11" s="7">
        <f>SUM(C12)</f>
        <v>13275.5</v>
      </c>
      <c r="D11" s="126">
        <f>SUM(D12)</f>
        <v>970.0400000000001</v>
      </c>
      <c r="E11" s="7">
        <f t="shared" si="2"/>
        <v>7.30699408685172</v>
      </c>
      <c r="F11" s="122">
        <f t="shared" si="0"/>
        <v>-12305.46</v>
      </c>
    </row>
    <row r="12" spans="1:6" ht="39">
      <c r="A12" s="19" t="s">
        <v>21</v>
      </c>
      <c r="B12" s="26" t="s">
        <v>22</v>
      </c>
      <c r="C12" s="7">
        <f>SUM(C13:C16)</f>
        <v>13275.5</v>
      </c>
      <c r="D12" s="126">
        <f aca="true" t="shared" si="3" ref="D12">SUM(D13:D16)</f>
        <v>970.0400000000001</v>
      </c>
      <c r="E12" s="7">
        <f t="shared" si="2"/>
        <v>7.30699408685172</v>
      </c>
      <c r="F12" s="122">
        <f t="shared" si="0"/>
        <v>-12305.46</v>
      </c>
    </row>
    <row r="13" spans="1:6" ht="102.75">
      <c r="A13" s="23" t="s">
        <v>23</v>
      </c>
      <c r="B13" s="36" t="s">
        <v>24</v>
      </c>
      <c r="C13" s="9">
        <v>4710.5</v>
      </c>
      <c r="D13" s="127">
        <v>403.89</v>
      </c>
      <c r="E13" s="9">
        <f t="shared" si="2"/>
        <v>8.574249018150939</v>
      </c>
      <c r="F13" s="122">
        <f t="shared" si="0"/>
        <v>-4306.61</v>
      </c>
    </row>
    <row r="14" spans="1:6" ht="128.25">
      <c r="A14" s="23" t="s">
        <v>25</v>
      </c>
      <c r="B14" s="36" t="s">
        <v>26</v>
      </c>
      <c r="C14" s="9">
        <v>72</v>
      </c>
      <c r="D14" s="127">
        <v>8.2</v>
      </c>
      <c r="E14" s="9">
        <f t="shared" si="2"/>
        <v>11.388888888888888</v>
      </c>
      <c r="F14" s="122">
        <f t="shared" si="0"/>
        <v>-63.8</v>
      </c>
    </row>
    <row r="15" spans="1:6" ht="102.75">
      <c r="A15" s="128" t="s">
        <v>27</v>
      </c>
      <c r="B15" s="36" t="s">
        <v>28</v>
      </c>
      <c r="C15" s="9">
        <v>10281</v>
      </c>
      <c r="D15" s="127">
        <v>642.11</v>
      </c>
      <c r="E15" s="9">
        <f t="shared" si="2"/>
        <v>6.245598677171482</v>
      </c>
      <c r="F15" s="122">
        <f t="shared" si="0"/>
        <v>-9638.89</v>
      </c>
    </row>
    <row r="16" spans="1:6" ht="102.75">
      <c r="A16" s="23" t="s">
        <v>29</v>
      </c>
      <c r="B16" s="36" t="s">
        <v>30</v>
      </c>
      <c r="C16" s="9">
        <v>-1788</v>
      </c>
      <c r="D16" s="127">
        <v>-84.16</v>
      </c>
      <c r="E16" s="9">
        <f t="shared" si="2"/>
        <v>4.706935123042506</v>
      </c>
      <c r="F16" s="122">
        <f t="shared" si="0"/>
        <v>1703.84</v>
      </c>
    </row>
    <row r="17" spans="1:6" ht="26.25">
      <c r="A17" s="19" t="s">
        <v>31</v>
      </c>
      <c r="B17" s="26" t="s">
        <v>32</v>
      </c>
      <c r="C17" s="7">
        <f>SUM(C22+C25+C28+C18)</f>
        <v>23089.5</v>
      </c>
      <c r="D17" s="126">
        <f>SUM(D22+D25+D28+D18)</f>
        <v>4724.43</v>
      </c>
      <c r="E17" s="7">
        <f t="shared" si="2"/>
        <v>20.461378548690963</v>
      </c>
      <c r="F17" s="122">
        <f t="shared" si="0"/>
        <v>-18365.07</v>
      </c>
    </row>
    <row r="18" spans="1:6" ht="39">
      <c r="A18" s="19" t="s">
        <v>33</v>
      </c>
      <c r="B18" s="26" t="s">
        <v>34</v>
      </c>
      <c r="C18" s="7">
        <f>SUM(C19:C21)</f>
        <v>3690</v>
      </c>
      <c r="D18" s="126">
        <f>SUM(D19:D21)</f>
        <v>241.75</v>
      </c>
      <c r="E18" s="9">
        <f t="shared" si="2"/>
        <v>6.551490514905149</v>
      </c>
      <c r="F18" s="122">
        <f t="shared" si="0"/>
        <v>-3448.25</v>
      </c>
    </row>
    <row r="19" spans="1:6" ht="51.75">
      <c r="A19" s="21" t="s">
        <v>35</v>
      </c>
      <c r="B19" s="27" t="s">
        <v>36</v>
      </c>
      <c r="C19" s="9">
        <v>1618</v>
      </c>
      <c r="D19" s="127">
        <v>113.29</v>
      </c>
      <c r="E19" s="9">
        <f t="shared" si="2"/>
        <v>7.00185414091471</v>
      </c>
      <c r="F19" s="122">
        <f t="shared" si="0"/>
        <v>-1504.71</v>
      </c>
    </row>
    <row r="20" spans="1:6" ht="64.5">
      <c r="A20" s="21" t="s">
        <v>37</v>
      </c>
      <c r="B20" s="27" t="s">
        <v>38</v>
      </c>
      <c r="C20" s="9">
        <v>1006</v>
      </c>
      <c r="D20" s="127">
        <v>77.67</v>
      </c>
      <c r="E20" s="9">
        <f t="shared" si="2"/>
        <v>7.720675944333996</v>
      </c>
      <c r="F20" s="122">
        <f t="shared" si="0"/>
        <v>-928.33</v>
      </c>
    </row>
    <row r="21" spans="1:6" ht="39">
      <c r="A21" s="21" t="s">
        <v>39</v>
      </c>
      <c r="B21" s="27" t="s">
        <v>40</v>
      </c>
      <c r="C21" s="9">
        <v>1066</v>
      </c>
      <c r="D21" s="127">
        <v>50.79</v>
      </c>
      <c r="E21" s="9">
        <f t="shared" si="2"/>
        <v>4.764540337711069</v>
      </c>
      <c r="F21" s="122">
        <f t="shared" si="0"/>
        <v>-1015.21</v>
      </c>
    </row>
    <row r="22" spans="1:6" ht="26.25">
      <c r="A22" s="19" t="s">
        <v>41</v>
      </c>
      <c r="B22" s="26" t="s">
        <v>42</v>
      </c>
      <c r="C22" s="8">
        <f>SUM(C23:C24)</f>
        <v>16931</v>
      </c>
      <c r="D22" s="129">
        <f aca="true" t="shared" si="4" ref="D22">SUM(D23:D24)</f>
        <v>4217.35</v>
      </c>
      <c r="E22" s="7">
        <f t="shared" si="2"/>
        <v>24.90904258460812</v>
      </c>
      <c r="F22" s="122">
        <f t="shared" si="0"/>
        <v>-12713.65</v>
      </c>
    </row>
    <row r="23" spans="1:6" ht="26.25">
      <c r="A23" s="21" t="s">
        <v>43</v>
      </c>
      <c r="B23" s="27" t="s">
        <v>42</v>
      </c>
      <c r="C23" s="9">
        <v>16931</v>
      </c>
      <c r="D23" s="127">
        <v>4217.35</v>
      </c>
      <c r="E23" s="9">
        <f t="shared" si="2"/>
        <v>24.90904258460812</v>
      </c>
      <c r="F23" s="122">
        <f t="shared" si="0"/>
        <v>-12713.65</v>
      </c>
    </row>
    <row r="24" spans="1:6" ht="51.75">
      <c r="A24" s="21" t="s">
        <v>44</v>
      </c>
      <c r="B24" s="27" t="s">
        <v>45</v>
      </c>
      <c r="C24" s="9">
        <v>0</v>
      </c>
      <c r="D24" s="130">
        <v>0</v>
      </c>
      <c r="E24" s="9"/>
      <c r="F24" s="122">
        <f t="shared" si="0"/>
        <v>0</v>
      </c>
    </row>
    <row r="25" spans="1:6" ht="26.25">
      <c r="A25" s="19" t="s">
        <v>46</v>
      </c>
      <c r="B25" s="26" t="s">
        <v>47</v>
      </c>
      <c r="C25" s="8">
        <f>SUM(C26:C27)</f>
        <v>18.5</v>
      </c>
      <c r="D25" s="129">
        <f>SUM(D26:D27)</f>
        <v>10.13</v>
      </c>
      <c r="E25" s="7">
        <f t="shared" si="2"/>
        <v>54.756756756756765</v>
      </c>
      <c r="F25" s="122">
        <f t="shared" si="0"/>
        <v>-8.37</v>
      </c>
    </row>
    <row r="26" spans="1:6" ht="15">
      <c r="A26" s="21" t="s">
        <v>48</v>
      </c>
      <c r="B26" s="27" t="s">
        <v>47</v>
      </c>
      <c r="C26" s="9">
        <v>18.5</v>
      </c>
      <c r="D26" s="127">
        <v>10.13</v>
      </c>
      <c r="E26" s="9">
        <f t="shared" si="2"/>
        <v>54.756756756756765</v>
      </c>
      <c r="F26" s="122">
        <f t="shared" si="0"/>
        <v>-8.37</v>
      </c>
    </row>
    <row r="27" spans="1:6" ht="39">
      <c r="A27" s="21" t="s">
        <v>49</v>
      </c>
      <c r="B27" s="27" t="s">
        <v>50</v>
      </c>
      <c r="C27" s="9"/>
      <c r="D27" s="125"/>
      <c r="E27" s="9"/>
      <c r="F27" s="122">
        <f t="shared" si="0"/>
        <v>0</v>
      </c>
    </row>
    <row r="28" spans="1:6" ht="39">
      <c r="A28" s="19" t="s">
        <v>51</v>
      </c>
      <c r="B28" s="26" t="s">
        <v>52</v>
      </c>
      <c r="C28" s="7">
        <f>SUM(C29)</f>
        <v>2450</v>
      </c>
      <c r="D28" s="126">
        <f>SUM(D29)</f>
        <v>255.2</v>
      </c>
      <c r="E28" s="7">
        <f t="shared" si="2"/>
        <v>10.416326530612245</v>
      </c>
      <c r="F28" s="122">
        <f t="shared" si="0"/>
        <v>-2194.8</v>
      </c>
    </row>
    <row r="29" spans="1:6" ht="51.75">
      <c r="A29" s="21" t="s">
        <v>53</v>
      </c>
      <c r="B29" s="27" t="s">
        <v>54</v>
      </c>
      <c r="C29" s="9">
        <v>2450</v>
      </c>
      <c r="D29" s="127">
        <v>255.2</v>
      </c>
      <c r="E29" s="9">
        <f t="shared" si="2"/>
        <v>10.416326530612245</v>
      </c>
      <c r="F29" s="122">
        <f t="shared" si="0"/>
        <v>-2194.8</v>
      </c>
    </row>
    <row r="30" spans="1:6" ht="15">
      <c r="A30" s="19" t="s">
        <v>55</v>
      </c>
      <c r="B30" s="26" t="s">
        <v>56</v>
      </c>
      <c r="C30" s="7">
        <f>SUM(C31+C33)</f>
        <v>81503</v>
      </c>
      <c r="D30" s="126">
        <f aca="true" t="shared" si="5" ref="D30">SUM(D31+D33)</f>
        <v>12874.710000000001</v>
      </c>
      <c r="E30" s="7">
        <f t="shared" si="2"/>
        <v>15.796608713789677</v>
      </c>
      <c r="F30" s="122">
        <f t="shared" si="0"/>
        <v>-68628.29</v>
      </c>
    </row>
    <row r="31" spans="1:6" ht="15">
      <c r="A31" s="19" t="s">
        <v>57</v>
      </c>
      <c r="B31" s="26" t="s">
        <v>58</v>
      </c>
      <c r="C31" s="7">
        <f>SUM(C32)</f>
        <v>12988</v>
      </c>
      <c r="D31" s="126">
        <f aca="true" t="shared" si="6" ref="D31">SUM(D32)</f>
        <v>343.14</v>
      </c>
      <c r="E31" s="7">
        <f t="shared" si="2"/>
        <v>2.6419772097320604</v>
      </c>
      <c r="F31" s="122">
        <f t="shared" si="0"/>
        <v>-12644.86</v>
      </c>
    </row>
    <row r="32" spans="1:6" ht="64.5">
      <c r="A32" s="21" t="s">
        <v>59</v>
      </c>
      <c r="B32" s="27" t="s">
        <v>60</v>
      </c>
      <c r="C32" s="9">
        <v>12988</v>
      </c>
      <c r="D32" s="127">
        <v>343.14</v>
      </c>
      <c r="E32" s="9">
        <f t="shared" si="2"/>
        <v>2.6419772097320604</v>
      </c>
      <c r="F32" s="122">
        <f t="shared" si="0"/>
        <v>-12644.86</v>
      </c>
    </row>
    <row r="33" spans="1:6" ht="15">
      <c r="A33" s="19" t="s">
        <v>61</v>
      </c>
      <c r="B33" s="26" t="s">
        <v>62</v>
      </c>
      <c r="C33" s="8">
        <f>SUM(C34:C35)</f>
        <v>68515</v>
      </c>
      <c r="D33" s="129">
        <f>SUM(D34:D35)</f>
        <v>12531.570000000002</v>
      </c>
      <c r="E33" s="7">
        <f t="shared" si="2"/>
        <v>18.290257607823108</v>
      </c>
      <c r="F33" s="122">
        <f t="shared" si="0"/>
        <v>-55983.43</v>
      </c>
    </row>
    <row r="34" spans="1:6" ht="51.75">
      <c r="A34" s="21" t="s">
        <v>63</v>
      </c>
      <c r="B34" s="27" t="s">
        <v>64</v>
      </c>
      <c r="C34" s="9">
        <v>61431</v>
      </c>
      <c r="D34" s="127">
        <v>12195.62</v>
      </c>
      <c r="E34" s="9">
        <f t="shared" si="2"/>
        <v>19.852550015464505</v>
      </c>
      <c r="F34" s="122">
        <f t="shared" si="0"/>
        <v>-49235.38</v>
      </c>
    </row>
    <row r="35" spans="1:6" ht="51.75">
      <c r="A35" s="21" t="s">
        <v>65</v>
      </c>
      <c r="B35" s="27" t="s">
        <v>66</v>
      </c>
      <c r="C35" s="9">
        <v>7084</v>
      </c>
      <c r="D35" s="127">
        <v>335.95</v>
      </c>
      <c r="E35" s="9">
        <f t="shared" si="2"/>
        <v>4.742377188029362</v>
      </c>
      <c r="F35" s="122">
        <f t="shared" si="0"/>
        <v>-6748.05</v>
      </c>
    </row>
    <row r="36" spans="1:6" ht="26.25">
      <c r="A36" s="19" t="s">
        <v>67</v>
      </c>
      <c r="B36" s="26" t="s">
        <v>68</v>
      </c>
      <c r="C36" s="7">
        <f>SUM(C37:C38)</f>
        <v>5741</v>
      </c>
      <c r="D36" s="126">
        <f>SUM(D37:D38)</f>
        <v>790.26</v>
      </c>
      <c r="E36" s="7">
        <f t="shared" si="2"/>
        <v>13.765197700748999</v>
      </c>
      <c r="F36" s="122">
        <f t="shared" si="0"/>
        <v>-4950.74</v>
      </c>
    </row>
    <row r="37" spans="1:6" ht="64.5">
      <c r="A37" s="21" t="s">
        <v>69</v>
      </c>
      <c r="B37" s="27" t="s">
        <v>70</v>
      </c>
      <c r="C37" s="9">
        <v>5691</v>
      </c>
      <c r="D37" s="127">
        <v>790.26</v>
      </c>
      <c r="E37" s="9">
        <f t="shared" si="2"/>
        <v>13.886136004217185</v>
      </c>
      <c r="F37" s="122">
        <f t="shared" si="0"/>
        <v>-4900.74</v>
      </c>
    </row>
    <row r="38" spans="1:6" ht="39">
      <c r="A38" s="21" t="s">
        <v>71</v>
      </c>
      <c r="B38" s="27" t="s">
        <v>72</v>
      </c>
      <c r="C38" s="9">
        <v>50</v>
      </c>
      <c r="D38" s="125">
        <v>0</v>
      </c>
      <c r="E38" s="9">
        <f t="shared" si="2"/>
        <v>0</v>
      </c>
      <c r="F38" s="122">
        <f t="shared" si="0"/>
        <v>-50</v>
      </c>
    </row>
    <row r="39" spans="1:6" ht="51.75">
      <c r="A39" s="20" t="s">
        <v>73</v>
      </c>
      <c r="B39" s="26" t="s">
        <v>74</v>
      </c>
      <c r="C39" s="7">
        <f>SUM(C40)</f>
        <v>0</v>
      </c>
      <c r="D39" s="126">
        <f>SUM(D40)</f>
        <v>0</v>
      </c>
      <c r="E39" s="9"/>
      <c r="F39" s="122">
        <f t="shared" si="0"/>
        <v>0</v>
      </c>
    </row>
    <row r="40" spans="1:6" ht="51.75">
      <c r="A40" s="22" t="s">
        <v>75</v>
      </c>
      <c r="B40" s="27" t="s">
        <v>76</v>
      </c>
      <c r="C40" s="9">
        <v>0</v>
      </c>
      <c r="D40" s="130">
        <v>0</v>
      </c>
      <c r="E40" s="9"/>
      <c r="F40" s="122">
        <f t="shared" si="0"/>
        <v>0</v>
      </c>
    </row>
    <row r="41" spans="1:6" ht="64.5">
      <c r="A41" s="19" t="s">
        <v>77</v>
      </c>
      <c r="B41" s="26" t="s">
        <v>78</v>
      </c>
      <c r="C41" s="7">
        <f>SUM(C42+C50)</f>
        <v>27595</v>
      </c>
      <c r="D41" s="126">
        <f>SUM(D42+D50)</f>
        <v>4528.11</v>
      </c>
      <c r="E41" s="7">
        <f t="shared" si="2"/>
        <v>16.409168327595577</v>
      </c>
      <c r="F41" s="122">
        <f t="shared" si="0"/>
        <v>-23066.89</v>
      </c>
    </row>
    <row r="42" spans="1:6" ht="128.25">
      <c r="A42" s="19" t="s">
        <v>79</v>
      </c>
      <c r="B42" s="131" t="s">
        <v>80</v>
      </c>
      <c r="C42" s="7">
        <f>SUM(C43+C46)</f>
        <v>27566</v>
      </c>
      <c r="D42" s="7">
        <f>SUM(D43+D46)</f>
        <v>4523.25</v>
      </c>
      <c r="E42" s="7">
        <f t="shared" si="2"/>
        <v>16.408800696510195</v>
      </c>
      <c r="F42" s="122">
        <f t="shared" si="0"/>
        <v>-23042.75</v>
      </c>
    </row>
    <row r="43" spans="1:6" ht="128.25">
      <c r="A43" s="19" t="s">
        <v>81</v>
      </c>
      <c r="B43" s="26" t="s">
        <v>82</v>
      </c>
      <c r="C43" s="122">
        <f>SUM(C44:C45)</f>
        <v>18648</v>
      </c>
      <c r="D43" s="132">
        <f>SUM(D44:D45)</f>
        <v>3754.46</v>
      </c>
      <c r="E43" s="7">
        <f t="shared" si="2"/>
        <v>20.133311883311883</v>
      </c>
      <c r="F43" s="122">
        <f t="shared" si="0"/>
        <v>-14893.54</v>
      </c>
    </row>
    <row r="44" spans="1:6" ht="141">
      <c r="A44" s="21" t="s">
        <v>83</v>
      </c>
      <c r="B44" s="133" t="s">
        <v>84</v>
      </c>
      <c r="C44" s="9">
        <v>17648</v>
      </c>
      <c r="D44" s="127">
        <v>3465.15</v>
      </c>
      <c r="E44" s="9">
        <f t="shared" si="2"/>
        <v>19.63480281051677</v>
      </c>
      <c r="F44" s="122">
        <f t="shared" si="0"/>
        <v>-14182.85</v>
      </c>
    </row>
    <row r="45" spans="1:6" ht="141">
      <c r="A45" s="21" t="s">
        <v>85</v>
      </c>
      <c r="B45" s="133" t="s">
        <v>86</v>
      </c>
      <c r="C45" s="9">
        <v>1000</v>
      </c>
      <c r="D45" s="125">
        <v>289.31</v>
      </c>
      <c r="E45" s="9">
        <f t="shared" si="2"/>
        <v>28.931</v>
      </c>
      <c r="F45" s="122">
        <f t="shared" si="0"/>
        <v>-710.69</v>
      </c>
    </row>
    <row r="46" spans="1:6" ht="51.75">
      <c r="A46" s="19" t="s">
        <v>87</v>
      </c>
      <c r="B46" s="134" t="s">
        <v>88</v>
      </c>
      <c r="C46" s="7">
        <f>SUM(C47:C49)</f>
        <v>8918</v>
      </c>
      <c r="D46" s="126">
        <f aca="true" t="shared" si="7" ref="D46">SUM(D47:D49)</f>
        <v>768.7900000000001</v>
      </c>
      <c r="E46" s="7">
        <f t="shared" si="2"/>
        <v>8.620654855348734</v>
      </c>
      <c r="F46" s="122">
        <f t="shared" si="0"/>
        <v>-8149.21</v>
      </c>
    </row>
    <row r="47" spans="1:6" ht="115.5">
      <c r="A47" s="21" t="s">
        <v>89</v>
      </c>
      <c r="B47" s="133" t="s">
        <v>90</v>
      </c>
      <c r="C47" s="9">
        <v>5300</v>
      </c>
      <c r="D47" s="127">
        <v>605.69</v>
      </c>
      <c r="E47" s="9">
        <f t="shared" si="2"/>
        <v>11.42811320754717</v>
      </c>
      <c r="F47" s="122">
        <f t="shared" si="0"/>
        <v>-4694.3099999999995</v>
      </c>
    </row>
    <row r="48" spans="1:6" ht="102.75">
      <c r="A48" s="21" t="s">
        <v>91</v>
      </c>
      <c r="B48" s="133" t="s">
        <v>92</v>
      </c>
      <c r="C48" s="9">
        <v>2995</v>
      </c>
      <c r="D48" s="130">
        <v>69.88</v>
      </c>
      <c r="E48" s="9">
        <f t="shared" si="2"/>
        <v>2.33322203672788</v>
      </c>
      <c r="F48" s="122">
        <f t="shared" si="0"/>
        <v>-2925.12</v>
      </c>
    </row>
    <row r="49" spans="1:6" ht="77.25">
      <c r="A49" s="21" t="s">
        <v>93</v>
      </c>
      <c r="B49" s="133" t="s">
        <v>94</v>
      </c>
      <c r="C49" s="9">
        <v>623</v>
      </c>
      <c r="D49" s="130">
        <v>93.22</v>
      </c>
      <c r="E49" s="9">
        <f t="shared" si="2"/>
        <v>14.963081861958267</v>
      </c>
      <c r="F49" s="122">
        <f t="shared" si="0"/>
        <v>-529.78</v>
      </c>
    </row>
    <row r="50" spans="1:6" ht="115.5">
      <c r="A50" s="21" t="s">
        <v>95</v>
      </c>
      <c r="B50" s="133" t="s">
        <v>96</v>
      </c>
      <c r="C50" s="121">
        <v>29</v>
      </c>
      <c r="D50" s="130">
        <v>4.86</v>
      </c>
      <c r="E50" s="9">
        <f aca="true" t="shared" si="8" ref="E50">SUM(D50*100/C50)</f>
        <v>16.758620689655174</v>
      </c>
      <c r="F50" s="122">
        <f t="shared" si="0"/>
        <v>-24.14</v>
      </c>
    </row>
    <row r="51" spans="1:6" ht="26.25">
      <c r="A51" s="19" t="s">
        <v>97</v>
      </c>
      <c r="B51" s="26" t="s">
        <v>98</v>
      </c>
      <c r="C51" s="7">
        <f>SUM(C52)</f>
        <v>388</v>
      </c>
      <c r="D51" s="126">
        <f aca="true" t="shared" si="9" ref="D51">SUM(D52)</f>
        <v>174.51</v>
      </c>
      <c r="E51" s="7">
        <f t="shared" si="2"/>
        <v>44.97680412371134</v>
      </c>
      <c r="F51" s="122">
        <f t="shared" si="0"/>
        <v>-213.49</v>
      </c>
    </row>
    <row r="52" spans="1:6" ht="26.25">
      <c r="A52" s="19" t="s">
        <v>99</v>
      </c>
      <c r="B52" s="26" t="s">
        <v>100</v>
      </c>
      <c r="C52" s="7">
        <f>SUM(C53:C56)</f>
        <v>388</v>
      </c>
      <c r="D52" s="126">
        <f>SUM(D53:D56)</f>
        <v>174.51</v>
      </c>
      <c r="E52" s="7">
        <f t="shared" si="2"/>
        <v>44.97680412371134</v>
      </c>
      <c r="F52" s="122">
        <f t="shared" si="0"/>
        <v>-213.49</v>
      </c>
    </row>
    <row r="53" spans="1:6" ht="39">
      <c r="A53" s="21" t="s">
        <v>101</v>
      </c>
      <c r="B53" s="27" t="s">
        <v>102</v>
      </c>
      <c r="C53" s="5">
        <v>117</v>
      </c>
      <c r="D53" s="130">
        <v>93.31</v>
      </c>
      <c r="E53" s="9">
        <f t="shared" si="2"/>
        <v>79.75213675213675</v>
      </c>
      <c r="F53" s="122">
        <f t="shared" si="0"/>
        <v>-23.689999999999998</v>
      </c>
    </row>
    <row r="54" spans="1:6" ht="39">
      <c r="A54" s="21" t="s">
        <v>103</v>
      </c>
      <c r="B54" s="27" t="s">
        <v>104</v>
      </c>
      <c r="C54" s="5">
        <v>0</v>
      </c>
      <c r="D54" s="130">
        <v>0.78</v>
      </c>
      <c r="E54" s="9"/>
      <c r="F54" s="122">
        <f t="shared" si="0"/>
        <v>0.78</v>
      </c>
    </row>
    <row r="55" spans="1:6" ht="26.25">
      <c r="A55" s="21" t="s">
        <v>105</v>
      </c>
      <c r="B55" s="27" t="s">
        <v>106</v>
      </c>
      <c r="C55" s="5">
        <v>9</v>
      </c>
      <c r="D55" s="130">
        <v>6.76</v>
      </c>
      <c r="E55" s="9">
        <f t="shared" si="2"/>
        <v>75.11111111111111</v>
      </c>
      <c r="F55" s="122">
        <f t="shared" si="0"/>
        <v>-2.24</v>
      </c>
    </row>
    <row r="56" spans="1:6" ht="26.25">
      <c r="A56" s="21" t="s">
        <v>107</v>
      </c>
      <c r="B56" s="27" t="s">
        <v>108</v>
      </c>
      <c r="C56" s="5">
        <v>262</v>
      </c>
      <c r="D56" s="130">
        <v>73.66</v>
      </c>
      <c r="E56" s="9">
        <f t="shared" si="2"/>
        <v>28.114503816793892</v>
      </c>
      <c r="F56" s="122">
        <f t="shared" si="0"/>
        <v>-188.34</v>
      </c>
    </row>
    <row r="57" spans="1:6" ht="51.75">
      <c r="A57" s="19" t="s">
        <v>109</v>
      </c>
      <c r="B57" s="26" t="s">
        <v>110</v>
      </c>
      <c r="C57" s="7">
        <f>SUM(C58+C62)</f>
        <v>328.5</v>
      </c>
      <c r="D57" s="126">
        <f>SUM(D58+D62)</f>
        <v>171.81</v>
      </c>
      <c r="E57" s="7">
        <f t="shared" si="2"/>
        <v>52.3013698630137</v>
      </c>
      <c r="F57" s="122">
        <f t="shared" si="0"/>
        <v>-156.69</v>
      </c>
    </row>
    <row r="58" spans="1:6" ht="26.25">
      <c r="A58" s="19" t="s">
        <v>111</v>
      </c>
      <c r="B58" s="26" t="s">
        <v>112</v>
      </c>
      <c r="C58" s="7">
        <f>SUM(C59:C59)</f>
        <v>276</v>
      </c>
      <c r="D58" s="126">
        <f>SUM(D59:D59)</f>
        <v>129.29</v>
      </c>
      <c r="E58" s="7">
        <f t="shared" si="2"/>
        <v>46.844202898550726</v>
      </c>
      <c r="F58" s="122">
        <f t="shared" si="0"/>
        <v>-146.71</v>
      </c>
    </row>
    <row r="59" spans="1:6" ht="26.25">
      <c r="A59" s="19" t="s">
        <v>113</v>
      </c>
      <c r="B59" s="26" t="s">
        <v>114</v>
      </c>
      <c r="C59" s="7">
        <f>SUM(C60:C61)</f>
        <v>276</v>
      </c>
      <c r="D59" s="126">
        <f>SUM(D60:D61)</f>
        <v>129.29</v>
      </c>
      <c r="E59" s="7">
        <f t="shared" si="2"/>
        <v>46.844202898550726</v>
      </c>
      <c r="F59" s="122">
        <f t="shared" si="0"/>
        <v>-146.71</v>
      </c>
    </row>
    <row r="60" spans="1:6" ht="64.5">
      <c r="A60" s="21" t="s">
        <v>115</v>
      </c>
      <c r="B60" s="133" t="s">
        <v>116</v>
      </c>
      <c r="C60" s="9">
        <v>276</v>
      </c>
      <c r="D60" s="130">
        <v>129.29</v>
      </c>
      <c r="E60" s="9">
        <f t="shared" si="2"/>
        <v>46.844202898550726</v>
      </c>
      <c r="F60" s="122">
        <f t="shared" si="0"/>
        <v>-146.71</v>
      </c>
    </row>
    <row r="61" spans="1:6" ht="64.5">
      <c r="A61" s="21" t="s">
        <v>117</v>
      </c>
      <c r="B61" s="133" t="s">
        <v>116</v>
      </c>
      <c r="C61" s="9"/>
      <c r="D61" s="130"/>
      <c r="E61" s="9"/>
      <c r="F61" s="122">
        <f t="shared" si="0"/>
        <v>0</v>
      </c>
    </row>
    <row r="62" spans="1:6" ht="26.25">
      <c r="A62" s="19" t="s">
        <v>118</v>
      </c>
      <c r="B62" s="26" t="s">
        <v>119</v>
      </c>
      <c r="C62" s="7">
        <f>SUM(C63+C64)</f>
        <v>52.5</v>
      </c>
      <c r="D62" s="126">
        <f aca="true" t="shared" si="10" ref="D62">SUM(D63+D64)</f>
        <v>42.519999999999996</v>
      </c>
      <c r="E62" s="7">
        <f t="shared" si="2"/>
        <v>80.99047619047619</v>
      </c>
      <c r="F62" s="122">
        <f t="shared" si="0"/>
        <v>-9.980000000000004</v>
      </c>
    </row>
    <row r="63" spans="1:6" ht="51.75">
      <c r="A63" s="21" t="s">
        <v>120</v>
      </c>
      <c r="B63" s="27" t="s">
        <v>121</v>
      </c>
      <c r="C63" s="9">
        <v>21</v>
      </c>
      <c r="D63" s="130">
        <v>0</v>
      </c>
      <c r="E63" s="9">
        <f t="shared" si="2"/>
        <v>0</v>
      </c>
      <c r="F63" s="122">
        <f t="shared" si="0"/>
        <v>-21</v>
      </c>
    </row>
    <row r="64" spans="1:6" ht="51.75">
      <c r="A64" s="19" t="s">
        <v>122</v>
      </c>
      <c r="B64" s="26" t="s">
        <v>123</v>
      </c>
      <c r="C64" s="7">
        <f>C65+C66</f>
        <v>31.5</v>
      </c>
      <c r="D64" s="7">
        <f>D65+D66</f>
        <v>42.519999999999996</v>
      </c>
      <c r="E64" s="7"/>
      <c r="F64" s="122">
        <f t="shared" si="0"/>
        <v>11.019999999999996</v>
      </c>
    </row>
    <row r="65" spans="1:6" ht="51.75">
      <c r="A65" s="21" t="s">
        <v>124</v>
      </c>
      <c r="B65" s="135" t="s">
        <v>125</v>
      </c>
      <c r="C65" s="9">
        <v>31.5</v>
      </c>
      <c r="D65" s="124">
        <v>32.11</v>
      </c>
      <c r="E65" s="7"/>
      <c r="F65" s="122">
        <f t="shared" si="0"/>
        <v>0.6099999999999994</v>
      </c>
    </row>
    <row r="66" spans="1:6" ht="51.75">
      <c r="A66" s="21" t="s">
        <v>126</v>
      </c>
      <c r="B66" s="135" t="s">
        <v>125</v>
      </c>
      <c r="C66" s="9">
        <v>0</v>
      </c>
      <c r="D66" s="125">
        <v>10.41</v>
      </c>
      <c r="E66" s="9"/>
      <c r="F66" s="122">
        <f t="shared" si="0"/>
        <v>10.41</v>
      </c>
    </row>
    <row r="67" spans="1:6" ht="39">
      <c r="A67" s="19" t="s">
        <v>127</v>
      </c>
      <c r="B67" s="26" t="s">
        <v>128</v>
      </c>
      <c r="C67" s="7">
        <f>SUM(C74+C71+C68+C70)</f>
        <v>3800</v>
      </c>
      <c r="D67" s="7">
        <f>SUM(D74+D71+D68+D70)</f>
        <v>926.8000000000001</v>
      </c>
      <c r="E67" s="7">
        <f t="shared" si="2"/>
        <v>24.389473684210525</v>
      </c>
      <c r="F67" s="122">
        <f t="shared" si="0"/>
        <v>-2873.2</v>
      </c>
    </row>
    <row r="68" spans="1:6" ht="15">
      <c r="A68" s="21" t="s">
        <v>129</v>
      </c>
      <c r="B68" s="26" t="s">
        <v>130</v>
      </c>
      <c r="C68" s="7">
        <f>SUM(C69)</f>
        <v>12</v>
      </c>
      <c r="D68" s="126">
        <f aca="true" t="shared" si="11" ref="D68">SUM(D69)</f>
        <v>11.39</v>
      </c>
      <c r="E68" s="7">
        <f t="shared" si="2"/>
        <v>94.91666666666667</v>
      </c>
      <c r="F68" s="122">
        <f t="shared" si="0"/>
        <v>-0.6099999999999994</v>
      </c>
    </row>
    <row r="69" spans="1:6" ht="39">
      <c r="A69" s="21" t="s">
        <v>131</v>
      </c>
      <c r="B69" s="27" t="s">
        <v>132</v>
      </c>
      <c r="C69" s="9">
        <v>12</v>
      </c>
      <c r="D69" s="130">
        <v>11.39</v>
      </c>
      <c r="E69" s="9">
        <f aca="true" t="shared" si="12" ref="E69:E130">SUM(D69*100/C69)</f>
        <v>94.91666666666667</v>
      </c>
      <c r="F69" s="122">
        <f aca="true" t="shared" si="13" ref="F69:F132">D69-C69</f>
        <v>-0.6099999999999994</v>
      </c>
    </row>
    <row r="70" spans="1:6" ht="128.25">
      <c r="A70" s="21" t="s">
        <v>133</v>
      </c>
      <c r="B70" s="28" t="s">
        <v>134</v>
      </c>
      <c r="C70" s="9">
        <v>20</v>
      </c>
      <c r="D70" s="125">
        <v>0</v>
      </c>
      <c r="E70" s="9">
        <f t="shared" si="12"/>
        <v>0</v>
      </c>
      <c r="F70" s="122">
        <f t="shared" si="13"/>
        <v>-20</v>
      </c>
    </row>
    <row r="71" spans="1:6" ht="141">
      <c r="A71" s="19" t="s">
        <v>135</v>
      </c>
      <c r="B71" s="29" t="s">
        <v>136</v>
      </c>
      <c r="C71" s="7">
        <f>SUM(C72:C73)</f>
        <v>2258</v>
      </c>
      <c r="D71" s="126">
        <f aca="true" t="shared" si="14" ref="D71">SUM(D72:D73)</f>
        <v>262.16</v>
      </c>
      <c r="E71" s="7">
        <f t="shared" si="12"/>
        <v>11.610274579273694</v>
      </c>
      <c r="F71" s="122">
        <f t="shared" si="13"/>
        <v>-1995.84</v>
      </c>
    </row>
    <row r="72" spans="1:6" ht="153.75">
      <c r="A72" s="21" t="s">
        <v>137</v>
      </c>
      <c r="B72" s="30" t="s">
        <v>138</v>
      </c>
      <c r="C72" s="9">
        <v>2128</v>
      </c>
      <c r="D72" s="130">
        <v>262.16</v>
      </c>
      <c r="E72" s="9">
        <f t="shared" si="12"/>
        <v>12.319548872180453</v>
      </c>
      <c r="F72" s="122">
        <f t="shared" si="13"/>
        <v>-1865.84</v>
      </c>
    </row>
    <row r="73" spans="1:6" ht="153.75">
      <c r="A73" s="21" t="s">
        <v>139</v>
      </c>
      <c r="B73" s="30" t="s">
        <v>140</v>
      </c>
      <c r="C73" s="9">
        <v>130</v>
      </c>
      <c r="D73" s="130">
        <v>0</v>
      </c>
      <c r="E73" s="9">
        <f t="shared" si="12"/>
        <v>0</v>
      </c>
      <c r="F73" s="122">
        <f t="shared" si="13"/>
        <v>-130</v>
      </c>
    </row>
    <row r="74" spans="1:6" ht="51.75">
      <c r="A74" s="19" t="s">
        <v>141</v>
      </c>
      <c r="B74" s="26" t="s">
        <v>142</v>
      </c>
      <c r="C74" s="7">
        <f>SUM(C75)</f>
        <v>1510</v>
      </c>
      <c r="D74" s="126">
        <f>SUM(D75)</f>
        <v>653.25</v>
      </c>
      <c r="E74" s="7">
        <f t="shared" si="12"/>
        <v>43.26158940397351</v>
      </c>
      <c r="F74" s="122">
        <f t="shared" si="13"/>
        <v>-856.75</v>
      </c>
    </row>
    <row r="75" spans="1:6" ht="77.25">
      <c r="A75" s="21" t="s">
        <v>143</v>
      </c>
      <c r="B75" s="27" t="s">
        <v>144</v>
      </c>
      <c r="C75" s="9">
        <v>1510</v>
      </c>
      <c r="D75" s="125">
        <v>653.25</v>
      </c>
      <c r="E75" s="9">
        <f t="shared" si="12"/>
        <v>43.26158940397351</v>
      </c>
      <c r="F75" s="122">
        <f t="shared" si="13"/>
        <v>-856.75</v>
      </c>
    </row>
    <row r="76" spans="1:6" ht="26.25">
      <c r="A76" s="19" t="s">
        <v>145</v>
      </c>
      <c r="B76" s="26" t="s">
        <v>146</v>
      </c>
      <c r="C76" s="7">
        <f>SUM(C77:C90)</f>
        <v>4265</v>
      </c>
      <c r="D76" s="7">
        <f>SUM(D77:D90)</f>
        <v>666.78</v>
      </c>
      <c r="E76" s="7">
        <f t="shared" si="12"/>
        <v>15.633763188745604</v>
      </c>
      <c r="F76" s="122">
        <f t="shared" si="13"/>
        <v>-3598.2200000000003</v>
      </c>
    </row>
    <row r="77" spans="1:6" ht="166.5">
      <c r="A77" s="21" t="s">
        <v>147</v>
      </c>
      <c r="B77" s="27" t="s">
        <v>148</v>
      </c>
      <c r="C77" s="9">
        <v>185</v>
      </c>
      <c r="D77" s="130">
        <v>8.33</v>
      </c>
      <c r="E77" s="9">
        <f t="shared" si="12"/>
        <v>4.5027027027027025</v>
      </c>
      <c r="F77" s="122">
        <f t="shared" si="13"/>
        <v>-176.67</v>
      </c>
    </row>
    <row r="78" spans="1:6" ht="77.25">
      <c r="A78" s="21" t="s">
        <v>149</v>
      </c>
      <c r="B78" s="27" t="s">
        <v>150</v>
      </c>
      <c r="C78" s="9">
        <v>40</v>
      </c>
      <c r="D78" s="130">
        <v>2.1</v>
      </c>
      <c r="E78" s="9">
        <f t="shared" si="12"/>
        <v>5.25</v>
      </c>
      <c r="F78" s="122">
        <f t="shared" si="13"/>
        <v>-37.9</v>
      </c>
    </row>
    <row r="79" spans="1:6" ht="77.25">
      <c r="A79" s="21" t="s">
        <v>151</v>
      </c>
      <c r="B79" s="27" t="s">
        <v>152</v>
      </c>
      <c r="C79" s="9">
        <v>100</v>
      </c>
      <c r="D79" s="125">
        <v>39</v>
      </c>
      <c r="E79" s="9">
        <f t="shared" si="12"/>
        <v>39</v>
      </c>
      <c r="F79" s="122">
        <f t="shared" si="13"/>
        <v>-61</v>
      </c>
    </row>
    <row r="80" spans="1:6" ht="90">
      <c r="A80" s="21" t="s">
        <v>153</v>
      </c>
      <c r="B80" s="30" t="s">
        <v>154</v>
      </c>
      <c r="C80" s="9">
        <v>10</v>
      </c>
      <c r="D80" s="125">
        <v>5</v>
      </c>
      <c r="E80" s="9">
        <f t="shared" si="12"/>
        <v>50</v>
      </c>
      <c r="F80" s="122">
        <f t="shared" si="13"/>
        <v>-5</v>
      </c>
    </row>
    <row r="81" spans="1:6" ht="39">
      <c r="A81" s="21" t="s">
        <v>155</v>
      </c>
      <c r="B81" s="30" t="s">
        <v>156</v>
      </c>
      <c r="C81" s="5">
        <v>21</v>
      </c>
      <c r="D81" s="136">
        <v>10</v>
      </c>
      <c r="E81" s="9">
        <f t="shared" si="12"/>
        <v>47.61904761904762</v>
      </c>
      <c r="F81" s="122">
        <f t="shared" si="13"/>
        <v>-11</v>
      </c>
    </row>
    <row r="82" spans="1:6" ht="39">
      <c r="A82" s="21" t="s">
        <v>157</v>
      </c>
      <c r="B82" s="27" t="s">
        <v>158</v>
      </c>
      <c r="C82" s="9">
        <v>250</v>
      </c>
      <c r="D82" s="125">
        <v>30</v>
      </c>
      <c r="E82" s="9">
        <f t="shared" si="12"/>
        <v>12</v>
      </c>
      <c r="F82" s="122">
        <f t="shared" si="13"/>
        <v>-220</v>
      </c>
    </row>
    <row r="83" spans="1:6" ht="77.25">
      <c r="A83" s="21" t="s">
        <v>159</v>
      </c>
      <c r="B83" s="27" t="s">
        <v>160</v>
      </c>
      <c r="C83" s="9">
        <v>1150</v>
      </c>
      <c r="D83" s="125">
        <v>147.8</v>
      </c>
      <c r="E83" s="9">
        <f t="shared" si="12"/>
        <v>12.85217391304348</v>
      </c>
      <c r="F83" s="122">
        <f t="shared" si="13"/>
        <v>-1002.2</v>
      </c>
    </row>
    <row r="84" spans="1:6" ht="39">
      <c r="A84" s="21" t="s">
        <v>161</v>
      </c>
      <c r="B84" s="27" t="s">
        <v>162</v>
      </c>
      <c r="C84" s="9">
        <v>48</v>
      </c>
      <c r="D84" s="125">
        <v>30</v>
      </c>
      <c r="E84" s="9"/>
      <c r="F84" s="122">
        <f t="shared" si="13"/>
        <v>-18</v>
      </c>
    </row>
    <row r="85" spans="1:6" ht="77.25">
      <c r="A85" s="21" t="s">
        <v>163</v>
      </c>
      <c r="B85" s="27" t="s">
        <v>164</v>
      </c>
      <c r="C85" s="9">
        <v>26</v>
      </c>
      <c r="D85" s="125">
        <v>0</v>
      </c>
      <c r="E85" s="9">
        <f t="shared" si="12"/>
        <v>0</v>
      </c>
      <c r="F85" s="122">
        <f t="shared" si="13"/>
        <v>-26</v>
      </c>
    </row>
    <row r="86" spans="1:6" ht="51.75">
      <c r="A86" s="21" t="s">
        <v>165</v>
      </c>
      <c r="B86" s="27" t="s">
        <v>166</v>
      </c>
      <c r="C86" s="9">
        <v>2</v>
      </c>
      <c r="D86" s="125">
        <v>0</v>
      </c>
      <c r="E86" s="9">
        <f t="shared" si="12"/>
        <v>0</v>
      </c>
      <c r="F86" s="122">
        <f t="shared" si="13"/>
        <v>-2</v>
      </c>
    </row>
    <row r="87" spans="1:6" ht="102.75">
      <c r="A87" s="21" t="s">
        <v>167</v>
      </c>
      <c r="B87" s="27" t="s">
        <v>168</v>
      </c>
      <c r="C87" s="9">
        <v>136</v>
      </c>
      <c r="D87" s="125">
        <v>10.6</v>
      </c>
      <c r="E87" s="9">
        <f t="shared" si="12"/>
        <v>7.794117647058823</v>
      </c>
      <c r="F87" s="122">
        <f t="shared" si="13"/>
        <v>-125.4</v>
      </c>
    </row>
    <row r="88" spans="1:6" ht="102.75">
      <c r="A88" s="21" t="s">
        <v>169</v>
      </c>
      <c r="B88" s="27" t="s">
        <v>168</v>
      </c>
      <c r="C88" s="9">
        <v>0</v>
      </c>
      <c r="D88" s="125">
        <v>0.5</v>
      </c>
      <c r="E88" s="9"/>
      <c r="F88" s="122">
        <f t="shared" si="13"/>
        <v>0.5</v>
      </c>
    </row>
    <row r="89" spans="1:6" ht="77.25">
      <c r="A89" s="21" t="s">
        <v>170</v>
      </c>
      <c r="B89" s="27" t="s">
        <v>171</v>
      </c>
      <c r="C89" s="9">
        <v>110</v>
      </c>
      <c r="D89" s="125">
        <v>3</v>
      </c>
      <c r="E89" s="9">
        <f t="shared" si="12"/>
        <v>2.727272727272727</v>
      </c>
      <c r="F89" s="122">
        <f t="shared" si="13"/>
        <v>-107</v>
      </c>
    </row>
    <row r="90" spans="1:6" ht="51.75">
      <c r="A90" s="19" t="s">
        <v>172</v>
      </c>
      <c r="B90" s="26" t="s">
        <v>173</v>
      </c>
      <c r="C90" s="7">
        <f>SUM(C92:C102)</f>
        <v>2187</v>
      </c>
      <c r="D90" s="7">
        <f>SUM(D92:D102)</f>
        <v>380.45</v>
      </c>
      <c r="E90" s="7">
        <f t="shared" si="12"/>
        <v>17.395976223136717</v>
      </c>
      <c r="F90" s="7">
        <f>SUM(F92:F102)</f>
        <v>-1806.55</v>
      </c>
    </row>
    <row r="91" spans="1:6" ht="15">
      <c r="A91" s="21"/>
      <c r="B91" s="27" t="s">
        <v>174</v>
      </c>
      <c r="C91" s="9"/>
      <c r="D91" s="130"/>
      <c r="E91" s="9"/>
      <c r="F91" s="122">
        <f t="shared" si="13"/>
        <v>0</v>
      </c>
    </row>
    <row r="92" spans="1:6" ht="15">
      <c r="A92" s="21" t="s">
        <v>175</v>
      </c>
      <c r="B92" s="27"/>
      <c r="C92" s="9">
        <v>0</v>
      </c>
      <c r="D92" s="130">
        <v>0.2</v>
      </c>
      <c r="E92" s="9"/>
      <c r="F92" s="122">
        <f t="shared" si="13"/>
        <v>0.2</v>
      </c>
    </row>
    <row r="93" spans="1:6" ht="15">
      <c r="A93" s="21" t="s">
        <v>176</v>
      </c>
      <c r="B93" s="27"/>
      <c r="C93" s="9">
        <v>36</v>
      </c>
      <c r="D93" s="130">
        <v>0</v>
      </c>
      <c r="E93" s="9">
        <f aca="true" t="shared" si="15" ref="E93">SUM(D93*100/C93)</f>
        <v>0</v>
      </c>
      <c r="F93" s="122">
        <f t="shared" si="13"/>
        <v>-36</v>
      </c>
    </row>
    <row r="94" spans="1:6" ht="15">
      <c r="A94" s="21" t="s">
        <v>177</v>
      </c>
      <c r="B94" s="27"/>
      <c r="C94" s="9">
        <v>0</v>
      </c>
      <c r="D94" s="125">
        <v>20</v>
      </c>
      <c r="E94" s="9"/>
      <c r="F94" s="122">
        <f t="shared" si="13"/>
        <v>20</v>
      </c>
    </row>
    <row r="95" spans="1:6" ht="15">
      <c r="A95" s="21" t="s">
        <v>177</v>
      </c>
      <c r="B95" s="27"/>
      <c r="C95" s="9">
        <v>60</v>
      </c>
      <c r="D95" s="125">
        <v>11.09</v>
      </c>
      <c r="E95" s="9">
        <f t="shared" si="12"/>
        <v>18.483333333333334</v>
      </c>
      <c r="F95" s="122">
        <f t="shared" si="13"/>
        <v>-48.91</v>
      </c>
    </row>
    <row r="96" spans="1:6" ht="15">
      <c r="A96" s="21" t="s">
        <v>178</v>
      </c>
      <c r="B96" s="27"/>
      <c r="C96" s="9">
        <v>280</v>
      </c>
      <c r="D96" s="125">
        <v>18.48</v>
      </c>
      <c r="E96" s="9">
        <f t="shared" si="12"/>
        <v>6.6</v>
      </c>
      <c r="F96" s="122">
        <f t="shared" si="13"/>
        <v>-261.52</v>
      </c>
    </row>
    <row r="97" spans="1:6" ht="15">
      <c r="A97" s="21" t="s">
        <v>179</v>
      </c>
      <c r="B97" s="27"/>
      <c r="C97" s="9">
        <v>50</v>
      </c>
      <c r="D97" s="125">
        <v>3</v>
      </c>
      <c r="E97" s="9">
        <f t="shared" si="12"/>
        <v>6</v>
      </c>
      <c r="F97" s="122">
        <f t="shared" si="13"/>
        <v>-47</v>
      </c>
    </row>
    <row r="98" spans="1:6" ht="15">
      <c r="A98" s="21" t="s">
        <v>180</v>
      </c>
      <c r="B98" s="27"/>
      <c r="C98" s="9">
        <v>253</v>
      </c>
      <c r="D98" s="125">
        <v>106</v>
      </c>
      <c r="E98" s="9">
        <f t="shared" si="12"/>
        <v>41.89723320158103</v>
      </c>
      <c r="F98" s="122">
        <f t="shared" si="13"/>
        <v>-147</v>
      </c>
    </row>
    <row r="99" spans="1:6" ht="15">
      <c r="A99" s="21" t="s">
        <v>181</v>
      </c>
      <c r="B99" s="27"/>
      <c r="C99" s="9">
        <v>3</v>
      </c>
      <c r="D99" s="125">
        <v>0.5</v>
      </c>
      <c r="E99" s="9">
        <f t="shared" si="12"/>
        <v>16.666666666666668</v>
      </c>
      <c r="F99" s="122">
        <f t="shared" si="13"/>
        <v>-2.5</v>
      </c>
    </row>
    <row r="100" spans="1:6" ht="15">
      <c r="A100" s="21" t="s">
        <v>182</v>
      </c>
      <c r="B100" s="27"/>
      <c r="C100" s="9">
        <v>1480</v>
      </c>
      <c r="D100" s="130">
        <v>221.18</v>
      </c>
      <c r="E100" s="9">
        <f t="shared" si="12"/>
        <v>14.944594594594594</v>
      </c>
      <c r="F100" s="122">
        <f t="shared" si="13"/>
        <v>-1258.82</v>
      </c>
    </row>
    <row r="101" spans="1:6" ht="15">
      <c r="A101" s="21" t="s">
        <v>183</v>
      </c>
      <c r="B101" s="27"/>
      <c r="C101" s="9">
        <v>15</v>
      </c>
      <c r="D101" s="125">
        <v>0</v>
      </c>
      <c r="E101" s="9">
        <f t="shared" si="12"/>
        <v>0</v>
      </c>
      <c r="F101" s="122">
        <f t="shared" si="13"/>
        <v>-15</v>
      </c>
    </row>
    <row r="102" spans="1:6" ht="15">
      <c r="A102" s="21" t="s">
        <v>184</v>
      </c>
      <c r="B102" s="27"/>
      <c r="C102" s="9">
        <v>10</v>
      </c>
      <c r="D102" s="125">
        <v>0</v>
      </c>
      <c r="E102" s="9">
        <f t="shared" si="12"/>
        <v>0</v>
      </c>
      <c r="F102" s="122">
        <f t="shared" si="13"/>
        <v>-10</v>
      </c>
    </row>
    <row r="103" spans="1:6" ht="26.25">
      <c r="A103" s="20" t="s">
        <v>185</v>
      </c>
      <c r="B103" s="26" t="s">
        <v>186</v>
      </c>
      <c r="C103" s="7">
        <f>SUM(C108+C104)</f>
        <v>0</v>
      </c>
      <c r="D103" s="126">
        <f>SUM(D108+D104)</f>
        <v>8.280000000000001</v>
      </c>
      <c r="E103" s="9"/>
      <c r="F103" s="122">
        <f t="shared" si="13"/>
        <v>8.280000000000001</v>
      </c>
    </row>
    <row r="104" spans="1:6" ht="15">
      <c r="A104" s="22" t="s">
        <v>187</v>
      </c>
      <c r="B104" s="27" t="s">
        <v>188</v>
      </c>
      <c r="C104" s="9">
        <f>SUM(C105:C107)</f>
        <v>0</v>
      </c>
      <c r="D104" s="124">
        <f>SUM(D105:D107)</f>
        <v>8.280000000000001</v>
      </c>
      <c r="E104" s="9"/>
      <c r="F104" s="122">
        <f t="shared" si="13"/>
        <v>8.280000000000001</v>
      </c>
    </row>
    <row r="105" spans="1:6" ht="15">
      <c r="A105" s="22" t="s">
        <v>189</v>
      </c>
      <c r="B105" s="27" t="s">
        <v>188</v>
      </c>
      <c r="C105" s="9">
        <v>0</v>
      </c>
      <c r="D105" s="125">
        <v>2.09</v>
      </c>
      <c r="E105" s="9"/>
      <c r="F105" s="122">
        <f t="shared" si="13"/>
        <v>2.09</v>
      </c>
    </row>
    <row r="106" spans="1:6" ht="15">
      <c r="A106" s="22" t="s">
        <v>190</v>
      </c>
      <c r="B106" s="27" t="s">
        <v>188</v>
      </c>
      <c r="C106" s="9">
        <v>0</v>
      </c>
      <c r="D106" s="125">
        <v>6.19</v>
      </c>
      <c r="E106" s="9"/>
      <c r="F106" s="122">
        <f t="shared" si="13"/>
        <v>6.19</v>
      </c>
    </row>
    <row r="107" spans="1:6" ht="15">
      <c r="A107" s="22" t="s">
        <v>191</v>
      </c>
      <c r="B107" s="27" t="s">
        <v>188</v>
      </c>
      <c r="C107" s="9">
        <v>0</v>
      </c>
      <c r="D107" s="125">
        <v>0</v>
      </c>
      <c r="E107" s="9"/>
      <c r="F107" s="122">
        <f t="shared" si="13"/>
        <v>0</v>
      </c>
    </row>
    <row r="108" spans="1:6" ht="26.25">
      <c r="A108" s="24" t="s">
        <v>192</v>
      </c>
      <c r="B108" s="32" t="s">
        <v>193</v>
      </c>
      <c r="C108" s="6">
        <v>0</v>
      </c>
      <c r="D108" s="125">
        <v>0</v>
      </c>
      <c r="E108" s="9"/>
      <c r="F108" s="122">
        <f t="shared" si="13"/>
        <v>0</v>
      </c>
    </row>
    <row r="109" spans="1:6" ht="15">
      <c r="A109" s="25" t="s">
        <v>194</v>
      </c>
      <c r="B109" s="33" t="s">
        <v>195</v>
      </c>
      <c r="C109" s="11">
        <f>SUM(C110+C135+C139)</f>
        <v>647774.83</v>
      </c>
      <c r="D109" s="137">
        <f>SUM(D110+D135+D139)</f>
        <v>72224.35</v>
      </c>
      <c r="E109" s="7">
        <f t="shared" si="12"/>
        <v>11.149607341180579</v>
      </c>
      <c r="F109" s="122">
        <f t="shared" si="13"/>
        <v>-575550.48</v>
      </c>
    </row>
    <row r="110" spans="1:6" ht="15">
      <c r="A110" s="21" t="s">
        <v>196</v>
      </c>
      <c r="B110" s="34" t="s">
        <v>197</v>
      </c>
      <c r="C110" s="8">
        <f>SUM(C111+C113+C120)</f>
        <v>647774.83</v>
      </c>
      <c r="D110" s="129">
        <f aca="true" t="shared" si="16" ref="D110">SUM(D111+D113+D120)</f>
        <v>74504.75</v>
      </c>
      <c r="E110" s="7">
        <f t="shared" si="12"/>
        <v>11.501643248472622</v>
      </c>
      <c r="F110" s="122">
        <f t="shared" si="13"/>
        <v>-573270.08</v>
      </c>
    </row>
    <row r="111" spans="1:6" ht="15">
      <c r="A111" s="19" t="s">
        <v>198</v>
      </c>
      <c r="B111" s="34" t="s">
        <v>199</v>
      </c>
      <c r="C111" s="8">
        <f>SUM(C112)</f>
        <v>1710</v>
      </c>
      <c r="D111" s="129">
        <f>SUM(D112)</f>
        <v>143</v>
      </c>
      <c r="E111" s="7">
        <f t="shared" si="12"/>
        <v>8.362573099415204</v>
      </c>
      <c r="F111" s="122">
        <f t="shared" si="13"/>
        <v>-1567</v>
      </c>
    </row>
    <row r="112" spans="1:6" ht="15">
      <c r="A112" s="21" t="s">
        <v>200</v>
      </c>
      <c r="B112" s="31" t="s">
        <v>201</v>
      </c>
      <c r="C112" s="10">
        <v>1710</v>
      </c>
      <c r="D112" s="123">
        <v>143</v>
      </c>
      <c r="E112" s="9">
        <f t="shared" si="12"/>
        <v>8.362573099415204</v>
      </c>
      <c r="F112" s="122">
        <f t="shared" si="13"/>
        <v>-1567</v>
      </c>
    </row>
    <row r="113" spans="1:6" ht="15">
      <c r="A113" s="19" t="s">
        <v>202</v>
      </c>
      <c r="B113" s="34" t="s">
        <v>203</v>
      </c>
      <c r="C113" s="7">
        <f>SUM(C114+C115+C116)</f>
        <v>177647.23</v>
      </c>
      <c r="D113" s="7">
        <f>SUM(D114+D115+D116)</f>
        <v>8572</v>
      </c>
      <c r="E113" s="7">
        <f t="shared" si="12"/>
        <v>4.825293363707388</v>
      </c>
      <c r="F113" s="122">
        <f t="shared" si="13"/>
        <v>-169075.23</v>
      </c>
    </row>
    <row r="114" spans="1:6" ht="102.75">
      <c r="A114" s="138" t="s">
        <v>204</v>
      </c>
      <c r="B114" s="139" t="s">
        <v>205</v>
      </c>
      <c r="C114" s="9">
        <v>17880.68</v>
      </c>
      <c r="D114" s="124">
        <v>0</v>
      </c>
      <c r="E114" s="9">
        <f t="shared" si="12"/>
        <v>0</v>
      </c>
      <c r="F114" s="122">
        <f t="shared" si="13"/>
        <v>-17880.68</v>
      </c>
    </row>
    <row r="115" spans="1:6" ht="64.5">
      <c r="A115" s="138" t="s">
        <v>206</v>
      </c>
      <c r="B115" s="139" t="s">
        <v>207</v>
      </c>
      <c r="C115" s="9">
        <v>11047.95</v>
      </c>
      <c r="D115" s="124">
        <v>0</v>
      </c>
      <c r="E115" s="9">
        <f t="shared" si="12"/>
        <v>0</v>
      </c>
      <c r="F115" s="122">
        <f t="shared" si="13"/>
        <v>-11047.95</v>
      </c>
    </row>
    <row r="116" spans="1:6" ht="27">
      <c r="A116" s="19" t="s">
        <v>208</v>
      </c>
      <c r="B116" s="35" t="s">
        <v>209</v>
      </c>
      <c r="C116" s="7">
        <f>SUM(C117:C119)</f>
        <v>148718.6</v>
      </c>
      <c r="D116" s="7">
        <f>SUM(D117:D119)</f>
        <v>8572</v>
      </c>
      <c r="E116" s="7">
        <f t="shared" si="12"/>
        <v>5.763905792550495</v>
      </c>
      <c r="F116" s="122">
        <f t="shared" si="13"/>
        <v>-140146.6</v>
      </c>
    </row>
    <row r="117" spans="1:6" ht="51.75">
      <c r="A117" s="21" t="s">
        <v>210</v>
      </c>
      <c r="B117" s="27" t="s">
        <v>211</v>
      </c>
      <c r="C117" s="10">
        <v>35689</v>
      </c>
      <c r="D117" s="125">
        <v>0</v>
      </c>
      <c r="E117" s="9">
        <f t="shared" si="12"/>
        <v>0</v>
      </c>
      <c r="F117" s="122">
        <f t="shared" si="13"/>
        <v>-35689</v>
      </c>
    </row>
    <row r="118" spans="1:6" ht="26.25">
      <c r="A118" s="21" t="s">
        <v>210</v>
      </c>
      <c r="B118" s="27" t="s">
        <v>212</v>
      </c>
      <c r="C118" s="10">
        <v>10161.6</v>
      </c>
      <c r="D118" s="125">
        <v>0</v>
      </c>
      <c r="E118" s="9">
        <f t="shared" si="12"/>
        <v>0</v>
      </c>
      <c r="F118" s="122">
        <f t="shared" si="13"/>
        <v>-10161.6</v>
      </c>
    </row>
    <row r="119" spans="1:6" ht="64.5">
      <c r="A119" s="21" t="s">
        <v>213</v>
      </c>
      <c r="B119" s="27" t="s">
        <v>214</v>
      </c>
      <c r="C119" s="10">
        <v>102868</v>
      </c>
      <c r="D119" s="125">
        <v>8572</v>
      </c>
      <c r="E119" s="9">
        <f t="shared" si="12"/>
        <v>8.333009293463467</v>
      </c>
      <c r="F119" s="122">
        <f t="shared" si="13"/>
        <v>-94296</v>
      </c>
    </row>
    <row r="120" spans="1:6" ht="15">
      <c r="A120" s="19" t="s">
        <v>215</v>
      </c>
      <c r="B120" s="26" t="s">
        <v>216</v>
      </c>
      <c r="C120" s="7">
        <f>SUM(C121+C123+C124+C132+C131+C122)</f>
        <v>468417.6</v>
      </c>
      <c r="D120" s="7">
        <f>SUM(D121+D123+D124+D132+D131+D122)</f>
        <v>65789.75</v>
      </c>
      <c r="E120" s="7">
        <f t="shared" si="12"/>
        <v>14.045106332469148</v>
      </c>
      <c r="F120" s="122">
        <f t="shared" si="13"/>
        <v>-402627.85</v>
      </c>
    </row>
    <row r="121" spans="1:6" ht="51.75">
      <c r="A121" s="21" t="s">
        <v>217</v>
      </c>
      <c r="B121" s="27" t="s">
        <v>218</v>
      </c>
      <c r="C121" s="10">
        <v>17981</v>
      </c>
      <c r="D121" s="125">
        <v>4661.81</v>
      </c>
      <c r="E121" s="9">
        <f t="shared" si="12"/>
        <v>25.926311106167624</v>
      </c>
      <c r="F121" s="122">
        <f t="shared" si="13"/>
        <v>-13319.189999999999</v>
      </c>
    </row>
    <row r="122" spans="1:6" ht="64.5">
      <c r="A122" s="21" t="s">
        <v>219</v>
      </c>
      <c r="B122" s="27" t="s">
        <v>220</v>
      </c>
      <c r="C122" s="10">
        <v>22.1</v>
      </c>
      <c r="D122" s="125">
        <v>0</v>
      </c>
      <c r="E122" s="9">
        <f t="shared" si="12"/>
        <v>0</v>
      </c>
      <c r="F122" s="122">
        <f t="shared" si="13"/>
        <v>-22.1</v>
      </c>
    </row>
    <row r="123" spans="1:6" ht="64.5">
      <c r="A123" s="21" t="s">
        <v>221</v>
      </c>
      <c r="B123" s="27" t="s">
        <v>222</v>
      </c>
      <c r="C123" s="10">
        <v>10768</v>
      </c>
      <c r="D123" s="123">
        <v>2751.7</v>
      </c>
      <c r="E123" s="9">
        <f t="shared" si="12"/>
        <v>25.554420505200593</v>
      </c>
      <c r="F123" s="122">
        <f t="shared" si="13"/>
        <v>-8016.3</v>
      </c>
    </row>
    <row r="124" spans="1:6" ht="54">
      <c r="A124" s="19" t="s">
        <v>223</v>
      </c>
      <c r="B124" s="35" t="s">
        <v>224</v>
      </c>
      <c r="C124" s="12">
        <f>SUM(C125:C130)</f>
        <v>65920.1</v>
      </c>
      <c r="D124" s="12">
        <f>SUM(D125:D130)</f>
        <v>13676.24</v>
      </c>
      <c r="E124" s="7">
        <f t="shared" si="12"/>
        <v>20.74669182844079</v>
      </c>
      <c r="F124" s="122">
        <f t="shared" si="13"/>
        <v>-52243.86000000001</v>
      </c>
    </row>
    <row r="125" spans="1:6" ht="102.75">
      <c r="A125" s="21" t="s">
        <v>223</v>
      </c>
      <c r="B125" s="27" t="s">
        <v>225</v>
      </c>
      <c r="C125" s="10">
        <v>250</v>
      </c>
      <c r="D125" s="125">
        <v>62.5</v>
      </c>
      <c r="E125" s="9">
        <f t="shared" si="12"/>
        <v>25</v>
      </c>
      <c r="F125" s="122">
        <f t="shared" si="13"/>
        <v>-187.5</v>
      </c>
    </row>
    <row r="126" spans="1:6" ht="102.75">
      <c r="A126" s="21" t="s">
        <v>223</v>
      </c>
      <c r="B126" s="27" t="s">
        <v>226</v>
      </c>
      <c r="C126" s="10">
        <v>63940</v>
      </c>
      <c r="D126" s="123">
        <v>13515.34</v>
      </c>
      <c r="E126" s="9">
        <f t="shared" si="12"/>
        <v>21.137535189239912</v>
      </c>
      <c r="F126" s="122">
        <f t="shared" si="13"/>
        <v>-50424.66</v>
      </c>
    </row>
    <row r="127" spans="1:6" ht="90">
      <c r="A127" s="21" t="s">
        <v>223</v>
      </c>
      <c r="B127" s="27" t="s">
        <v>227</v>
      </c>
      <c r="C127" s="10">
        <v>0.1</v>
      </c>
      <c r="D127" s="125">
        <v>0.1</v>
      </c>
      <c r="E127" s="9">
        <f t="shared" si="12"/>
        <v>100</v>
      </c>
      <c r="F127" s="122">
        <f t="shared" si="13"/>
        <v>0</v>
      </c>
    </row>
    <row r="128" spans="1:6" ht="51.75">
      <c r="A128" s="21" t="s">
        <v>223</v>
      </c>
      <c r="B128" s="27" t="s">
        <v>228</v>
      </c>
      <c r="C128" s="10">
        <v>98.3</v>
      </c>
      <c r="D128" s="125">
        <v>98.3</v>
      </c>
      <c r="E128" s="9">
        <f t="shared" si="12"/>
        <v>100</v>
      </c>
      <c r="F128" s="122">
        <f t="shared" si="13"/>
        <v>0</v>
      </c>
    </row>
    <row r="129" spans="1:6" ht="115.5">
      <c r="A129" s="21" t="s">
        <v>223</v>
      </c>
      <c r="B129" s="27" t="s">
        <v>229</v>
      </c>
      <c r="C129" s="10">
        <v>652</v>
      </c>
      <c r="D129" s="125">
        <v>0</v>
      </c>
      <c r="E129" s="9">
        <f t="shared" si="12"/>
        <v>0</v>
      </c>
      <c r="F129" s="122">
        <f t="shared" si="13"/>
        <v>-652</v>
      </c>
    </row>
    <row r="130" spans="1:6" ht="128.25">
      <c r="A130" s="140" t="s">
        <v>223</v>
      </c>
      <c r="B130" s="141" t="s">
        <v>230</v>
      </c>
      <c r="C130" s="10">
        <v>979.7</v>
      </c>
      <c r="D130" s="125">
        <v>0</v>
      </c>
      <c r="E130" s="9">
        <f t="shared" si="12"/>
        <v>0</v>
      </c>
      <c r="F130" s="122">
        <f t="shared" si="13"/>
        <v>-979.7</v>
      </c>
    </row>
    <row r="131" spans="1:6" ht="51.75">
      <c r="A131" s="21" t="s">
        <v>231</v>
      </c>
      <c r="B131" s="27" t="s">
        <v>232</v>
      </c>
      <c r="C131" s="10">
        <v>1173.4</v>
      </c>
      <c r="D131" s="125">
        <v>0</v>
      </c>
      <c r="E131" s="9">
        <f>SUM(D131*100/C131)</f>
        <v>0</v>
      </c>
      <c r="F131" s="122">
        <f t="shared" si="13"/>
        <v>-1173.4</v>
      </c>
    </row>
    <row r="132" spans="1:6" ht="26.25">
      <c r="A132" s="19" t="s">
        <v>233</v>
      </c>
      <c r="B132" s="26" t="s">
        <v>234</v>
      </c>
      <c r="C132" s="8">
        <f>SUM(C133:C134)</f>
        <v>372553</v>
      </c>
      <c r="D132" s="129">
        <f aca="true" t="shared" si="17" ref="D132">SUM(D133:D134)</f>
        <v>44700</v>
      </c>
      <c r="E132" s="7">
        <f aca="true" t="shared" si="18" ref="E132:E134">SUM(D132*100/C132)</f>
        <v>11.998292860344703</v>
      </c>
      <c r="F132" s="122">
        <f t="shared" si="13"/>
        <v>-327853</v>
      </c>
    </row>
    <row r="133" spans="1:6" ht="281.25">
      <c r="A133" s="21" t="s">
        <v>235</v>
      </c>
      <c r="B133" s="27" t="s">
        <v>236</v>
      </c>
      <c r="C133" s="10">
        <v>217678</v>
      </c>
      <c r="D133" s="123">
        <v>24100</v>
      </c>
      <c r="E133" s="9">
        <f t="shared" si="18"/>
        <v>11.071399038947437</v>
      </c>
      <c r="F133" s="122">
        <f aca="true" t="shared" si="19" ref="F133:F143">D133-C133</f>
        <v>-193578</v>
      </c>
    </row>
    <row r="134" spans="1:6" ht="51.75">
      <c r="A134" s="21" t="s">
        <v>235</v>
      </c>
      <c r="B134" s="27" t="s">
        <v>237</v>
      </c>
      <c r="C134" s="10">
        <v>154875</v>
      </c>
      <c r="D134" s="123">
        <v>20600</v>
      </c>
      <c r="E134" s="9">
        <f t="shared" si="18"/>
        <v>13.301049233252623</v>
      </c>
      <c r="F134" s="122">
        <f t="shared" si="19"/>
        <v>-134275</v>
      </c>
    </row>
    <row r="135" spans="1:6" ht="39">
      <c r="A135" s="19" t="s">
        <v>238</v>
      </c>
      <c r="B135" s="26" t="s">
        <v>239</v>
      </c>
      <c r="C135" s="7">
        <f>SUM(C136:C138)</f>
        <v>0</v>
      </c>
      <c r="D135" s="126">
        <f aca="true" t="shared" si="20" ref="D135">SUM(D136:D138)</f>
        <v>1608.4599999999998</v>
      </c>
      <c r="E135" s="7"/>
      <c r="F135" s="122">
        <f t="shared" si="19"/>
        <v>1608.4599999999998</v>
      </c>
    </row>
    <row r="136" spans="1:6" ht="51.75">
      <c r="A136" s="21" t="s">
        <v>240</v>
      </c>
      <c r="B136" s="27" t="s">
        <v>241</v>
      </c>
      <c r="C136" s="10">
        <v>0</v>
      </c>
      <c r="D136" s="125">
        <v>1533.07</v>
      </c>
      <c r="E136" s="9"/>
      <c r="F136" s="122">
        <f t="shared" si="19"/>
        <v>1533.07</v>
      </c>
    </row>
    <row r="137" spans="1:6" ht="51.75">
      <c r="A137" s="21" t="s">
        <v>242</v>
      </c>
      <c r="B137" s="27" t="s">
        <v>241</v>
      </c>
      <c r="C137" s="10">
        <v>0</v>
      </c>
      <c r="D137" s="125">
        <v>37.3</v>
      </c>
      <c r="E137" s="9"/>
      <c r="F137" s="122">
        <f t="shared" si="19"/>
        <v>37.3</v>
      </c>
    </row>
    <row r="138" spans="1:6" ht="51.75">
      <c r="A138" s="21" t="s">
        <v>243</v>
      </c>
      <c r="B138" s="27" t="s">
        <v>241</v>
      </c>
      <c r="C138" s="10">
        <v>0</v>
      </c>
      <c r="D138" s="125">
        <v>38.09</v>
      </c>
      <c r="E138" s="9"/>
      <c r="F138" s="122">
        <f t="shared" si="19"/>
        <v>38.09</v>
      </c>
    </row>
    <row r="139" spans="1:6" ht="64.5">
      <c r="A139" s="19" t="s">
        <v>244</v>
      </c>
      <c r="B139" s="26" t="s">
        <v>245</v>
      </c>
      <c r="C139" s="8">
        <f>SUM(C140:C142)</f>
        <v>0</v>
      </c>
      <c r="D139" s="129">
        <f>SUM(D140:D142)</f>
        <v>-3888.8599999999997</v>
      </c>
      <c r="E139" s="9"/>
      <c r="F139" s="122">
        <f t="shared" si="19"/>
        <v>-3888.8599999999997</v>
      </c>
    </row>
    <row r="140" spans="1:6" ht="15">
      <c r="A140" s="21" t="s">
        <v>246</v>
      </c>
      <c r="B140" s="27"/>
      <c r="C140" s="17"/>
      <c r="D140" s="125">
        <v>-2382.41</v>
      </c>
      <c r="E140" s="9"/>
      <c r="F140" s="122">
        <f t="shared" si="19"/>
        <v>-2382.41</v>
      </c>
    </row>
    <row r="141" spans="1:6" ht="15">
      <c r="A141" s="21" t="s">
        <v>247</v>
      </c>
      <c r="B141" s="27"/>
      <c r="C141" s="10"/>
      <c r="D141" s="125">
        <v>-1506.45</v>
      </c>
      <c r="E141" s="9"/>
      <c r="F141" s="122">
        <f t="shared" si="19"/>
        <v>-1506.45</v>
      </c>
    </row>
    <row r="142" spans="1:6" ht="15">
      <c r="A142" s="21" t="s">
        <v>248</v>
      </c>
      <c r="B142" s="27"/>
      <c r="C142" s="10"/>
      <c r="D142" s="125">
        <v>0</v>
      </c>
      <c r="E142" s="9"/>
      <c r="F142" s="122">
        <f t="shared" si="19"/>
        <v>0</v>
      </c>
    </row>
    <row r="143" spans="1:6" ht="15">
      <c r="A143" s="19"/>
      <c r="B143" s="26" t="s">
        <v>249</v>
      </c>
      <c r="C143" s="8">
        <f>SUM(C109+C4)</f>
        <v>1203908.33</v>
      </c>
      <c r="D143" s="129">
        <f>SUM(D109+D4)</f>
        <v>152725.3</v>
      </c>
      <c r="E143" s="7">
        <f aca="true" t="shared" si="21" ref="E143">SUM(D143*100/C143)</f>
        <v>12.685791450583283</v>
      </c>
      <c r="F143" s="122">
        <f t="shared" si="19"/>
        <v>-1051183.03</v>
      </c>
    </row>
  </sheetData>
  <mergeCells count="1">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70"/>
  <sheetViews>
    <sheetView workbookViewId="0" topLeftCell="A31">
      <selection activeCell="C70" sqref="C70"/>
    </sheetView>
  </sheetViews>
  <sheetFormatPr defaultColWidth="9.140625" defaultRowHeight="15"/>
  <cols>
    <col min="1" max="1" width="12.7109375" style="0" customWidth="1"/>
    <col min="2" max="2" width="58.57421875" style="0" customWidth="1"/>
    <col min="3" max="3" width="14.57421875" style="0" customWidth="1"/>
    <col min="4" max="4" width="8.421875" style="0" hidden="1" customWidth="1"/>
    <col min="5" max="5" width="13.57421875" style="112" customWidth="1"/>
    <col min="6" max="6" width="6.7109375" style="0" hidden="1" customWidth="1"/>
    <col min="7" max="7" width="14.140625" style="0" customWidth="1"/>
  </cols>
  <sheetData>
    <row r="1" spans="1:7" ht="19.5">
      <c r="A1" s="118" t="s">
        <v>252</v>
      </c>
      <c r="B1" s="118"/>
      <c r="C1" s="118"/>
      <c r="D1" s="118"/>
      <c r="E1" s="118"/>
      <c r="F1" s="118"/>
      <c r="G1" s="118"/>
    </row>
    <row r="2" spans="1:7" ht="19.5">
      <c r="A2" s="118" t="s">
        <v>253</v>
      </c>
      <c r="B2" s="118"/>
      <c r="C2" s="118"/>
      <c r="D2" s="118"/>
      <c r="E2" s="118"/>
      <c r="F2" s="118"/>
      <c r="G2" s="118"/>
    </row>
    <row r="3" spans="1:7" ht="15.75">
      <c r="A3" s="37"/>
      <c r="B3" s="37"/>
      <c r="C3" s="37"/>
      <c r="D3" s="37"/>
      <c r="E3" s="119"/>
      <c r="F3" s="119"/>
      <c r="G3" s="119"/>
    </row>
    <row r="4" spans="1:7" s="41" customFormat="1" ht="110.25">
      <c r="A4" s="38" t="s">
        <v>254</v>
      </c>
      <c r="B4" s="38" t="s">
        <v>255</v>
      </c>
      <c r="C4" s="39" t="s">
        <v>256</v>
      </c>
      <c r="D4" s="38" t="s">
        <v>257</v>
      </c>
      <c r="E4" s="39" t="s">
        <v>258</v>
      </c>
      <c r="F4" s="38" t="s">
        <v>259</v>
      </c>
      <c r="G4" s="40" t="s">
        <v>260</v>
      </c>
    </row>
    <row r="5" spans="1:7" ht="15.75">
      <c r="A5" s="42">
        <v>100</v>
      </c>
      <c r="B5" s="43" t="s">
        <v>261</v>
      </c>
      <c r="C5" s="44">
        <f>SUM(C6:C13)</f>
        <v>78558.8</v>
      </c>
      <c r="D5" s="45"/>
      <c r="E5" s="46">
        <f>SUM(E6:E13)</f>
        <v>6910.8</v>
      </c>
      <c r="F5" s="45"/>
      <c r="G5" s="47">
        <f aca="true" t="shared" si="0" ref="G5:G57">E5/C5*100</f>
        <v>8.796977550573583</v>
      </c>
    </row>
    <row r="6" spans="1:7" s="53" customFormat="1" ht="31.5">
      <c r="A6" s="48">
        <v>102</v>
      </c>
      <c r="B6" s="49" t="s">
        <v>262</v>
      </c>
      <c r="C6" s="50">
        <v>1388.5</v>
      </c>
      <c r="D6" s="51"/>
      <c r="E6" s="50">
        <v>141.04</v>
      </c>
      <c r="F6" s="51"/>
      <c r="G6" s="52">
        <f t="shared" si="0"/>
        <v>10.157724162765573</v>
      </c>
    </row>
    <row r="7" spans="1:18" ht="47.25">
      <c r="A7" s="54">
        <v>103</v>
      </c>
      <c r="B7" s="49" t="s">
        <v>263</v>
      </c>
      <c r="C7" s="55">
        <v>2794.99</v>
      </c>
      <c r="D7" s="56"/>
      <c r="E7" s="55">
        <v>239.77</v>
      </c>
      <c r="F7" s="56"/>
      <c r="G7" s="52">
        <f t="shared" si="0"/>
        <v>8.578563787348077</v>
      </c>
      <c r="K7" s="57"/>
      <c r="L7" s="57"/>
      <c r="M7" s="58"/>
      <c r="N7" s="57"/>
      <c r="O7" s="57"/>
      <c r="P7" s="57"/>
      <c r="Q7" s="57"/>
      <c r="R7" s="59"/>
    </row>
    <row r="8" spans="1:18" ht="63">
      <c r="A8" s="54">
        <v>104</v>
      </c>
      <c r="B8" s="49" t="s">
        <v>264</v>
      </c>
      <c r="C8" s="55">
        <v>45809.03</v>
      </c>
      <c r="D8" s="56"/>
      <c r="E8" s="55">
        <v>4923.61</v>
      </c>
      <c r="F8" s="56"/>
      <c r="G8" s="52">
        <f t="shared" si="0"/>
        <v>10.748121058228039</v>
      </c>
      <c r="K8" s="60"/>
      <c r="L8" s="61"/>
      <c r="M8" s="62"/>
      <c r="N8" s="63"/>
      <c r="O8" s="64"/>
      <c r="P8" s="63"/>
      <c r="Q8" s="64"/>
      <c r="R8" s="59"/>
    </row>
    <row r="9" spans="1:18" ht="15.75">
      <c r="A9" s="54">
        <v>105</v>
      </c>
      <c r="B9" s="49" t="s">
        <v>265</v>
      </c>
      <c r="C9" s="55">
        <v>22.1</v>
      </c>
      <c r="D9" s="56"/>
      <c r="E9" s="55">
        <v>0</v>
      </c>
      <c r="F9" s="56"/>
      <c r="G9" s="52">
        <v>0</v>
      </c>
      <c r="K9" s="65"/>
      <c r="L9" s="66"/>
      <c r="M9" s="67"/>
      <c r="N9" s="68"/>
      <c r="O9" s="68"/>
      <c r="P9" s="68"/>
      <c r="Q9" s="69"/>
      <c r="R9" s="59"/>
    </row>
    <row r="10" spans="1:18" ht="47.25">
      <c r="A10" s="54">
        <v>106</v>
      </c>
      <c r="B10" s="49" t="s">
        <v>266</v>
      </c>
      <c r="C10" s="55">
        <v>12888.41</v>
      </c>
      <c r="D10" s="56"/>
      <c r="E10" s="55">
        <v>1530.77</v>
      </c>
      <c r="F10" s="56"/>
      <c r="G10" s="52">
        <f t="shared" si="0"/>
        <v>11.877105088990806</v>
      </c>
      <c r="K10" s="70"/>
      <c r="L10" s="66"/>
      <c r="M10" s="71"/>
      <c r="N10" s="72"/>
      <c r="O10" s="72"/>
      <c r="P10" s="72"/>
      <c r="Q10" s="69"/>
      <c r="R10" s="59"/>
    </row>
    <row r="11" spans="1:18" ht="15.75">
      <c r="A11" s="54">
        <v>107</v>
      </c>
      <c r="B11" s="49" t="s">
        <v>267</v>
      </c>
      <c r="C11" s="55">
        <v>0</v>
      </c>
      <c r="D11" s="56"/>
      <c r="E11" s="55">
        <v>0</v>
      </c>
      <c r="F11" s="56"/>
      <c r="G11" s="52">
        <v>0</v>
      </c>
      <c r="K11" s="70"/>
      <c r="L11" s="66"/>
      <c r="M11" s="71"/>
      <c r="N11" s="72"/>
      <c r="O11" s="69"/>
      <c r="P11" s="72"/>
      <c r="Q11" s="69"/>
      <c r="R11" s="59"/>
    </row>
    <row r="12" spans="1:18" ht="15.75">
      <c r="A12" s="54">
        <v>111</v>
      </c>
      <c r="B12" s="49" t="s">
        <v>268</v>
      </c>
      <c r="C12" s="73">
        <v>5000</v>
      </c>
      <c r="D12" s="74"/>
      <c r="E12" s="73">
        <v>0</v>
      </c>
      <c r="F12" s="74"/>
      <c r="G12" s="75">
        <v>47.8</v>
      </c>
      <c r="K12" s="70"/>
      <c r="L12" s="66"/>
      <c r="M12" s="71"/>
      <c r="N12" s="72"/>
      <c r="O12" s="72"/>
      <c r="P12" s="72"/>
      <c r="Q12" s="69"/>
      <c r="R12" s="59"/>
    </row>
    <row r="13" spans="1:18" ht="15.75">
      <c r="A13" s="54">
        <v>113</v>
      </c>
      <c r="B13" s="49" t="s">
        <v>269</v>
      </c>
      <c r="C13" s="55">
        <v>10655.77</v>
      </c>
      <c r="D13" s="56"/>
      <c r="E13" s="55">
        <v>75.61</v>
      </c>
      <c r="F13" s="56"/>
      <c r="G13" s="52">
        <f t="shared" si="0"/>
        <v>0.7095686186920325</v>
      </c>
      <c r="K13" s="70"/>
      <c r="L13" s="66"/>
      <c r="M13" s="71"/>
      <c r="N13" s="72"/>
      <c r="O13" s="69"/>
      <c r="P13" s="72"/>
      <c r="Q13" s="69"/>
      <c r="R13" s="59"/>
    </row>
    <row r="14" spans="1:18" ht="31.5">
      <c r="A14" s="76">
        <v>300</v>
      </c>
      <c r="B14" s="77" t="s">
        <v>270</v>
      </c>
      <c r="C14" s="78">
        <f>SUM(C15:C18)</f>
        <v>8647.51</v>
      </c>
      <c r="D14" s="79"/>
      <c r="E14" s="78">
        <f>SUM(E15:E18)</f>
        <v>482.77</v>
      </c>
      <c r="F14" s="79"/>
      <c r="G14" s="80">
        <f t="shared" si="0"/>
        <v>5.582763130658421</v>
      </c>
      <c r="K14" s="70"/>
      <c r="L14" s="66"/>
      <c r="M14" s="71"/>
      <c r="N14" s="72"/>
      <c r="O14" s="72"/>
      <c r="P14" s="72"/>
      <c r="Q14" s="69"/>
      <c r="R14" s="59"/>
    </row>
    <row r="15" spans="1:18" ht="15.75">
      <c r="A15" s="54">
        <v>302</v>
      </c>
      <c r="B15" s="49" t="s">
        <v>271</v>
      </c>
      <c r="C15" s="55">
        <v>0</v>
      </c>
      <c r="D15" s="52"/>
      <c r="E15" s="55">
        <v>0</v>
      </c>
      <c r="F15" s="56"/>
      <c r="G15" s="52">
        <v>0</v>
      </c>
      <c r="K15" s="70"/>
      <c r="L15" s="66"/>
      <c r="M15" s="71"/>
      <c r="N15" s="72"/>
      <c r="O15" s="72"/>
      <c r="P15" s="72"/>
      <c r="Q15" s="69"/>
      <c r="R15" s="59"/>
    </row>
    <row r="16" spans="1:18" ht="47.25">
      <c r="A16" s="54">
        <v>309</v>
      </c>
      <c r="B16" s="49" t="s">
        <v>272</v>
      </c>
      <c r="C16" s="55">
        <v>5476.9</v>
      </c>
      <c r="D16" s="56"/>
      <c r="E16" s="55">
        <v>319.77</v>
      </c>
      <c r="F16" s="56"/>
      <c r="G16" s="52">
        <f t="shared" si="0"/>
        <v>5.8385217915244025</v>
      </c>
      <c r="K16" s="70"/>
      <c r="L16" s="66"/>
      <c r="M16" s="71"/>
      <c r="N16" s="72"/>
      <c r="O16" s="69"/>
      <c r="P16" s="72"/>
      <c r="Q16" s="69"/>
      <c r="R16" s="59"/>
    </row>
    <row r="17" spans="1:18" ht="15.75">
      <c r="A17" s="54">
        <v>310</v>
      </c>
      <c r="B17" s="49" t="s">
        <v>273</v>
      </c>
      <c r="C17" s="55">
        <v>1938</v>
      </c>
      <c r="D17" s="56"/>
      <c r="E17" s="55">
        <v>0</v>
      </c>
      <c r="F17" s="56"/>
      <c r="G17" s="52">
        <f t="shared" si="0"/>
        <v>0</v>
      </c>
      <c r="K17" s="81"/>
      <c r="L17" s="82"/>
      <c r="M17" s="83"/>
      <c r="N17" s="84"/>
      <c r="O17" s="84"/>
      <c r="P17" s="84"/>
      <c r="Q17" s="69"/>
      <c r="R17" s="59"/>
    </row>
    <row r="18" spans="1:18" ht="31.5">
      <c r="A18" s="54">
        <v>314</v>
      </c>
      <c r="B18" s="49" t="s">
        <v>274</v>
      </c>
      <c r="C18" s="55">
        <v>1232.61</v>
      </c>
      <c r="D18" s="56"/>
      <c r="E18" s="55">
        <v>163</v>
      </c>
      <c r="F18" s="56"/>
      <c r="G18" s="52">
        <f t="shared" si="0"/>
        <v>13.223971897031502</v>
      </c>
      <c r="K18" s="70"/>
      <c r="L18" s="66"/>
      <c r="M18" s="85"/>
      <c r="N18" s="72"/>
      <c r="O18" s="72"/>
      <c r="P18" s="72"/>
      <c r="Q18" s="69"/>
      <c r="R18" s="59"/>
    </row>
    <row r="19" spans="1:18" ht="15.75">
      <c r="A19" s="86">
        <v>400</v>
      </c>
      <c r="B19" s="43" t="s">
        <v>275</v>
      </c>
      <c r="C19" s="44">
        <f>SUM(C20:C25)</f>
        <v>33289.1</v>
      </c>
      <c r="D19" s="45"/>
      <c r="E19" s="44">
        <f>SUM(E20:E25)</f>
        <v>2334.38</v>
      </c>
      <c r="F19" s="45"/>
      <c r="G19" s="52">
        <f t="shared" si="0"/>
        <v>7.012445515198669</v>
      </c>
      <c r="K19" s="70"/>
      <c r="L19" s="66"/>
      <c r="M19" s="85"/>
      <c r="N19" s="72"/>
      <c r="O19" s="72"/>
      <c r="P19" s="72"/>
      <c r="Q19" s="69"/>
      <c r="R19" s="59"/>
    </row>
    <row r="20" spans="1:18" ht="15.75">
      <c r="A20" s="54">
        <v>405</v>
      </c>
      <c r="B20" s="49" t="s">
        <v>276</v>
      </c>
      <c r="C20" s="55">
        <v>1029.7</v>
      </c>
      <c r="D20" s="56"/>
      <c r="E20" s="55">
        <v>0</v>
      </c>
      <c r="F20" s="56"/>
      <c r="G20" s="52">
        <f t="shared" si="0"/>
        <v>0</v>
      </c>
      <c r="K20" s="70"/>
      <c r="L20" s="66"/>
      <c r="M20" s="85"/>
      <c r="N20" s="72"/>
      <c r="O20" s="72"/>
      <c r="P20" s="72"/>
      <c r="Q20" s="69"/>
      <c r="R20" s="59"/>
    </row>
    <row r="21" spans="1:18" ht="15.75">
      <c r="A21" s="54">
        <v>406</v>
      </c>
      <c r="B21" s="49" t="s">
        <v>277</v>
      </c>
      <c r="C21" s="55">
        <v>1453.5</v>
      </c>
      <c r="D21" s="56"/>
      <c r="E21" s="55">
        <v>32</v>
      </c>
      <c r="F21" s="56"/>
      <c r="G21" s="52">
        <f t="shared" si="0"/>
        <v>2.2015823873409013</v>
      </c>
      <c r="K21" s="70"/>
      <c r="L21" s="66"/>
      <c r="M21" s="85"/>
      <c r="N21" s="72"/>
      <c r="O21" s="72"/>
      <c r="P21" s="72"/>
      <c r="Q21" s="69"/>
      <c r="R21" s="59"/>
    </row>
    <row r="22" spans="1:18" ht="15.75">
      <c r="A22" s="54">
        <v>408</v>
      </c>
      <c r="B22" s="87" t="s">
        <v>278</v>
      </c>
      <c r="C22" s="55">
        <v>365.3</v>
      </c>
      <c r="D22" s="56"/>
      <c r="E22" s="55">
        <v>0</v>
      </c>
      <c r="F22" s="56"/>
      <c r="G22" s="52">
        <f t="shared" si="0"/>
        <v>0</v>
      </c>
      <c r="K22" s="88"/>
      <c r="L22" s="61"/>
      <c r="M22" s="89"/>
      <c r="N22" s="63"/>
      <c r="O22" s="62"/>
      <c r="P22" s="63"/>
      <c r="Q22" s="69"/>
      <c r="R22" s="59"/>
    </row>
    <row r="23" spans="1:18" ht="15.75">
      <c r="A23" s="54">
        <v>409</v>
      </c>
      <c r="B23" s="90" t="s">
        <v>279</v>
      </c>
      <c r="C23" s="55">
        <v>23417.2</v>
      </c>
      <c r="D23" s="56"/>
      <c r="E23" s="55">
        <v>2000</v>
      </c>
      <c r="F23" s="56"/>
      <c r="G23" s="52">
        <f t="shared" si="0"/>
        <v>8.540730744922536</v>
      </c>
      <c r="K23" s="70"/>
      <c r="L23" s="66"/>
      <c r="M23" s="85"/>
      <c r="N23" s="72"/>
      <c r="O23" s="72"/>
      <c r="P23" s="72"/>
      <c r="Q23" s="69"/>
      <c r="R23" s="59"/>
    </row>
    <row r="24" spans="1:18" ht="15.75">
      <c r="A24" s="54">
        <v>410</v>
      </c>
      <c r="B24" s="90" t="s">
        <v>280</v>
      </c>
      <c r="C24" s="55">
        <v>64</v>
      </c>
      <c r="D24" s="56"/>
      <c r="E24" s="55">
        <v>0</v>
      </c>
      <c r="F24" s="56"/>
      <c r="G24" s="52">
        <f t="shared" si="0"/>
        <v>0</v>
      </c>
      <c r="K24" s="70"/>
      <c r="L24" s="66"/>
      <c r="M24" s="85"/>
      <c r="N24" s="72"/>
      <c r="O24" s="72"/>
      <c r="P24" s="72"/>
      <c r="Q24" s="69"/>
      <c r="R24" s="59"/>
    </row>
    <row r="25" spans="1:18" ht="15.75">
      <c r="A25" s="54">
        <v>412</v>
      </c>
      <c r="B25" s="87" t="s">
        <v>281</v>
      </c>
      <c r="C25" s="55">
        <v>6959.4</v>
      </c>
      <c r="D25" s="56"/>
      <c r="E25" s="55">
        <v>302.38</v>
      </c>
      <c r="F25" s="56"/>
      <c r="G25" s="52">
        <f t="shared" si="0"/>
        <v>4.344914791505015</v>
      </c>
      <c r="K25" s="70"/>
      <c r="L25" s="91"/>
      <c r="M25" s="85"/>
      <c r="N25" s="72"/>
      <c r="O25" s="72"/>
      <c r="P25" s="72"/>
      <c r="Q25" s="69"/>
      <c r="R25" s="59"/>
    </row>
    <row r="26" spans="1:18" s="92" customFormat="1" ht="15.75">
      <c r="A26" s="42">
        <v>500</v>
      </c>
      <c r="B26" s="43" t="s">
        <v>282</v>
      </c>
      <c r="C26" s="44">
        <f>SUM(C27:C30)</f>
        <v>190011.43000000002</v>
      </c>
      <c r="D26" s="45"/>
      <c r="E26" s="44">
        <f>SUM(E27:E30)</f>
        <v>13078.5</v>
      </c>
      <c r="F26" s="45"/>
      <c r="G26" s="52">
        <f t="shared" si="0"/>
        <v>6.883006985421876</v>
      </c>
      <c r="K26" s="70"/>
      <c r="L26" s="93"/>
      <c r="M26" s="85"/>
      <c r="N26" s="72"/>
      <c r="O26" s="69"/>
      <c r="P26" s="72"/>
      <c r="Q26" s="69"/>
      <c r="R26" s="94"/>
    </row>
    <row r="27" spans="1:18" ht="15.75">
      <c r="A27" s="54">
        <v>501</v>
      </c>
      <c r="B27" s="87" t="s">
        <v>283</v>
      </c>
      <c r="C27" s="55">
        <v>55425.37</v>
      </c>
      <c r="D27" s="56"/>
      <c r="E27" s="55">
        <v>1067</v>
      </c>
      <c r="F27" s="56"/>
      <c r="G27" s="52">
        <f t="shared" si="0"/>
        <v>1.9251111900561062</v>
      </c>
      <c r="K27" s="70"/>
      <c r="L27" s="93"/>
      <c r="M27" s="85"/>
      <c r="N27" s="72"/>
      <c r="O27" s="72"/>
      <c r="P27" s="72"/>
      <c r="Q27" s="69"/>
      <c r="R27" s="59"/>
    </row>
    <row r="28" spans="1:18" ht="15.75">
      <c r="A28" s="54">
        <v>502</v>
      </c>
      <c r="B28" s="87" t="s">
        <v>284</v>
      </c>
      <c r="C28" s="55">
        <v>92019.89</v>
      </c>
      <c r="D28" s="56"/>
      <c r="E28" s="55">
        <v>5661.5</v>
      </c>
      <c r="F28" s="56"/>
      <c r="G28" s="52">
        <f t="shared" si="0"/>
        <v>6.152474209651848</v>
      </c>
      <c r="K28" s="70"/>
      <c r="L28" s="91"/>
      <c r="M28" s="85"/>
      <c r="N28" s="72"/>
      <c r="O28" s="69"/>
      <c r="P28" s="72"/>
      <c r="Q28" s="69"/>
      <c r="R28" s="59"/>
    </row>
    <row r="29" spans="1:18" ht="15.75">
      <c r="A29" s="54">
        <v>503</v>
      </c>
      <c r="B29" s="87" t="s">
        <v>285</v>
      </c>
      <c r="C29" s="55">
        <v>28558.22</v>
      </c>
      <c r="D29" s="56"/>
      <c r="E29" s="55">
        <v>4950</v>
      </c>
      <c r="F29" s="56"/>
      <c r="G29" s="52">
        <f t="shared" si="0"/>
        <v>17.333013051933907</v>
      </c>
      <c r="K29" s="60"/>
      <c r="L29" s="61"/>
      <c r="M29" s="62"/>
      <c r="N29" s="63"/>
      <c r="O29" s="64"/>
      <c r="P29" s="63"/>
      <c r="Q29" s="69"/>
      <c r="R29" s="59"/>
    </row>
    <row r="30" spans="1:18" ht="31.5">
      <c r="A30" s="54">
        <v>505</v>
      </c>
      <c r="B30" s="87" t="s">
        <v>286</v>
      </c>
      <c r="C30" s="55">
        <v>14007.95</v>
      </c>
      <c r="D30" s="56"/>
      <c r="E30" s="55">
        <v>1400</v>
      </c>
      <c r="F30" s="56"/>
      <c r="G30" s="52">
        <f t="shared" si="0"/>
        <v>9.994324651358692</v>
      </c>
      <c r="K30" s="70"/>
      <c r="L30" s="91"/>
      <c r="M30" s="71"/>
      <c r="N30" s="72"/>
      <c r="O30" s="72"/>
      <c r="P30" s="72"/>
      <c r="Q30" s="69"/>
      <c r="R30" s="59"/>
    </row>
    <row r="31" spans="1:18" s="92" customFormat="1" ht="15.75">
      <c r="A31" s="42">
        <v>600</v>
      </c>
      <c r="B31" s="43" t="s">
        <v>287</v>
      </c>
      <c r="C31" s="44">
        <f>SUM(C32:C34)</f>
        <v>900.95</v>
      </c>
      <c r="D31" s="46">
        <f>SUM(D34)</f>
        <v>0</v>
      </c>
      <c r="E31" s="44">
        <f>SUM(E32:E34)</f>
        <v>125</v>
      </c>
      <c r="F31" s="45"/>
      <c r="G31" s="52">
        <f t="shared" si="0"/>
        <v>13.874243853709972</v>
      </c>
      <c r="K31" s="70"/>
      <c r="L31" s="91"/>
      <c r="M31" s="71"/>
      <c r="N31" s="72"/>
      <c r="O31" s="69"/>
      <c r="P31" s="72"/>
      <c r="Q31" s="69"/>
      <c r="R31" s="94"/>
    </row>
    <row r="32" spans="1:18" s="92" customFormat="1" ht="15.75">
      <c r="A32" s="95">
        <v>602</v>
      </c>
      <c r="B32" s="87" t="s">
        <v>288</v>
      </c>
      <c r="C32" s="55">
        <v>212.4</v>
      </c>
      <c r="D32" s="56"/>
      <c r="E32" s="55">
        <v>0</v>
      </c>
      <c r="F32" s="56"/>
      <c r="G32" s="52">
        <f>E32/C32*100</f>
        <v>0</v>
      </c>
      <c r="K32" s="70"/>
      <c r="L32" s="91"/>
      <c r="M32" s="71"/>
      <c r="N32" s="72"/>
      <c r="O32" s="69"/>
      <c r="P32" s="72"/>
      <c r="Q32" s="69"/>
      <c r="R32" s="94"/>
    </row>
    <row r="33" spans="1:18" s="92" customFormat="1" ht="31.5">
      <c r="A33" s="95">
        <v>603</v>
      </c>
      <c r="B33" s="87" t="s">
        <v>289</v>
      </c>
      <c r="C33" s="55">
        <v>364</v>
      </c>
      <c r="D33" s="56"/>
      <c r="E33" s="55">
        <v>0</v>
      </c>
      <c r="F33" s="56"/>
      <c r="G33" s="52">
        <f>E33/C33*100</f>
        <v>0</v>
      </c>
      <c r="K33" s="70"/>
      <c r="L33" s="91"/>
      <c r="M33" s="71"/>
      <c r="N33" s="72"/>
      <c r="O33" s="69"/>
      <c r="P33" s="72"/>
      <c r="Q33" s="69"/>
      <c r="R33" s="94"/>
    </row>
    <row r="34" spans="1:18" s="92" customFormat="1" ht="15.75">
      <c r="A34" s="95">
        <v>605</v>
      </c>
      <c r="B34" s="87" t="s">
        <v>290</v>
      </c>
      <c r="C34" s="55">
        <v>324.55</v>
      </c>
      <c r="D34" s="56"/>
      <c r="E34" s="55">
        <v>125</v>
      </c>
      <c r="F34" s="56"/>
      <c r="G34" s="52">
        <f t="shared" si="0"/>
        <v>38.51486673856108</v>
      </c>
      <c r="K34" s="70"/>
      <c r="L34" s="91"/>
      <c r="M34" s="85"/>
      <c r="N34" s="72"/>
      <c r="O34" s="72"/>
      <c r="P34" s="72"/>
      <c r="Q34" s="69"/>
      <c r="R34" s="94"/>
    </row>
    <row r="35" spans="1:18" s="92" customFormat="1" ht="15.75">
      <c r="A35" s="42">
        <v>700</v>
      </c>
      <c r="B35" s="43" t="s">
        <v>291</v>
      </c>
      <c r="C35" s="44">
        <f>SUM(C36:C39)</f>
        <v>769536.9699999999</v>
      </c>
      <c r="D35" s="45"/>
      <c r="E35" s="44">
        <f>SUM(E36:E39)</f>
        <v>91910.78</v>
      </c>
      <c r="F35" s="45"/>
      <c r="G35" s="52">
        <f t="shared" si="0"/>
        <v>11.943647099891772</v>
      </c>
      <c r="K35" s="70"/>
      <c r="L35" s="91"/>
      <c r="M35" s="71"/>
      <c r="N35" s="72"/>
      <c r="O35" s="69"/>
      <c r="P35" s="72"/>
      <c r="Q35" s="69"/>
      <c r="R35" s="94"/>
    </row>
    <row r="36" spans="1:18" s="92" customFormat="1" ht="15.75">
      <c r="A36" s="96">
        <v>701</v>
      </c>
      <c r="B36" s="87" t="s">
        <v>292</v>
      </c>
      <c r="C36" s="55">
        <v>281327.66</v>
      </c>
      <c r="D36" s="56"/>
      <c r="E36" s="55">
        <v>35583.34</v>
      </c>
      <c r="F36" s="56"/>
      <c r="G36" s="52">
        <f t="shared" si="0"/>
        <v>12.648361700374574</v>
      </c>
      <c r="K36" s="60"/>
      <c r="L36" s="61"/>
      <c r="M36" s="62"/>
      <c r="N36" s="62"/>
      <c r="O36" s="62"/>
      <c r="P36" s="63"/>
      <c r="Q36" s="69"/>
      <c r="R36" s="94"/>
    </row>
    <row r="37" spans="1:18" s="92" customFormat="1" ht="15.75">
      <c r="A37" s="96">
        <v>702</v>
      </c>
      <c r="B37" s="87" t="s">
        <v>293</v>
      </c>
      <c r="C37" s="55">
        <v>445156.99</v>
      </c>
      <c r="D37" s="56"/>
      <c r="E37" s="55">
        <v>53503.76</v>
      </c>
      <c r="F37" s="56"/>
      <c r="G37" s="52">
        <f t="shared" si="0"/>
        <v>12.019076685732825</v>
      </c>
      <c r="K37" s="97"/>
      <c r="L37" s="91"/>
      <c r="M37" s="71"/>
      <c r="N37" s="72"/>
      <c r="O37" s="69"/>
      <c r="P37" s="72"/>
      <c r="Q37" s="69"/>
      <c r="R37" s="94"/>
    </row>
    <row r="38" spans="1:18" s="92" customFormat="1" ht="15.75">
      <c r="A38" s="96">
        <v>707</v>
      </c>
      <c r="B38" s="87" t="s">
        <v>294</v>
      </c>
      <c r="C38" s="55">
        <v>18714.75</v>
      </c>
      <c r="D38" s="56"/>
      <c r="E38" s="55">
        <v>271.75</v>
      </c>
      <c r="F38" s="56"/>
      <c r="G38" s="52">
        <f t="shared" si="0"/>
        <v>1.452063212172217</v>
      </c>
      <c r="K38" s="60"/>
      <c r="L38" s="61"/>
      <c r="M38" s="89"/>
      <c r="N38" s="63"/>
      <c r="O38" s="63"/>
      <c r="P38" s="63"/>
      <c r="Q38" s="69"/>
      <c r="R38" s="94"/>
    </row>
    <row r="39" spans="1:18" s="92" customFormat="1" ht="15.75">
      <c r="A39" s="96">
        <v>709</v>
      </c>
      <c r="B39" s="87" t="s">
        <v>295</v>
      </c>
      <c r="C39" s="55">
        <v>24337.57</v>
      </c>
      <c r="D39" s="56"/>
      <c r="E39" s="55">
        <v>2551.93</v>
      </c>
      <c r="F39" s="56"/>
      <c r="G39" s="52">
        <f t="shared" si="0"/>
        <v>10.485557925462565</v>
      </c>
      <c r="K39" s="98"/>
      <c r="L39" s="91"/>
      <c r="M39" s="85"/>
      <c r="N39" s="72"/>
      <c r="O39" s="69"/>
      <c r="P39" s="72"/>
      <c r="Q39" s="69"/>
      <c r="R39" s="94"/>
    </row>
    <row r="40" spans="1:18" s="92" customFormat="1" ht="15.75">
      <c r="A40" s="86">
        <v>800</v>
      </c>
      <c r="B40" s="43" t="s">
        <v>296</v>
      </c>
      <c r="C40" s="44">
        <f>SUM(C41:C42)</f>
        <v>65759.69</v>
      </c>
      <c r="D40" s="45"/>
      <c r="E40" s="44">
        <f>SUM(E41:E42)</f>
        <v>8630.15</v>
      </c>
      <c r="F40" s="45"/>
      <c r="G40" s="52">
        <f t="shared" si="0"/>
        <v>13.123769287841835</v>
      </c>
      <c r="K40" s="98"/>
      <c r="L40" s="91"/>
      <c r="M40" s="85"/>
      <c r="N40" s="72"/>
      <c r="O40" s="72"/>
      <c r="P40" s="72"/>
      <c r="Q40" s="69"/>
      <c r="R40" s="94"/>
    </row>
    <row r="41" spans="1:18" s="92" customFormat="1" ht="15.75">
      <c r="A41" s="96">
        <v>801</v>
      </c>
      <c r="B41" s="87" t="s">
        <v>297</v>
      </c>
      <c r="C41" s="55">
        <v>53110.13</v>
      </c>
      <c r="D41" s="56"/>
      <c r="E41" s="55">
        <v>7321.51</v>
      </c>
      <c r="F41" s="56"/>
      <c r="G41" s="52">
        <f t="shared" si="0"/>
        <v>13.785524531760704</v>
      </c>
      <c r="K41" s="98"/>
      <c r="L41" s="91"/>
      <c r="M41" s="85"/>
      <c r="N41" s="72"/>
      <c r="O41" s="72"/>
      <c r="P41" s="72"/>
      <c r="Q41" s="69"/>
      <c r="R41" s="94"/>
    </row>
    <row r="42" spans="1:18" s="92" customFormat="1" ht="15.75">
      <c r="A42" s="96">
        <v>804</v>
      </c>
      <c r="B42" s="87" t="s">
        <v>298</v>
      </c>
      <c r="C42" s="55">
        <v>12649.56</v>
      </c>
      <c r="D42" s="56"/>
      <c r="E42" s="55">
        <v>1308.64</v>
      </c>
      <c r="F42" s="56"/>
      <c r="G42" s="52">
        <f t="shared" si="0"/>
        <v>10.345340075069807</v>
      </c>
      <c r="K42" s="98"/>
      <c r="L42" s="91"/>
      <c r="M42" s="85"/>
      <c r="N42" s="72"/>
      <c r="O42" s="69"/>
      <c r="P42" s="72"/>
      <c r="Q42" s="69"/>
      <c r="R42" s="94"/>
    </row>
    <row r="43" spans="1:18" s="92" customFormat="1" ht="15.75">
      <c r="A43" s="99">
        <v>900</v>
      </c>
      <c r="B43" s="43" t="s">
        <v>299</v>
      </c>
      <c r="C43" s="44">
        <f>SUM(C44:C44)</f>
        <v>325.4</v>
      </c>
      <c r="D43" s="45"/>
      <c r="E43" s="44">
        <f>SUM(E44:E44)</f>
        <v>0</v>
      </c>
      <c r="F43" s="45"/>
      <c r="G43" s="52">
        <f t="shared" si="0"/>
        <v>0</v>
      </c>
      <c r="K43" s="88"/>
      <c r="L43" s="61"/>
      <c r="M43" s="89"/>
      <c r="N43" s="63"/>
      <c r="O43" s="63"/>
      <c r="P43" s="63"/>
      <c r="Q43" s="69"/>
      <c r="R43" s="94"/>
    </row>
    <row r="44" spans="1:18" s="92" customFormat="1" ht="15.75">
      <c r="A44" s="96">
        <v>909</v>
      </c>
      <c r="B44" s="87" t="s">
        <v>300</v>
      </c>
      <c r="C44" s="55">
        <v>325.4</v>
      </c>
      <c r="D44" s="56"/>
      <c r="E44" s="55">
        <v>0</v>
      </c>
      <c r="F44" s="56"/>
      <c r="G44" s="52">
        <f t="shared" si="0"/>
        <v>0</v>
      </c>
      <c r="K44" s="98"/>
      <c r="L44" s="91"/>
      <c r="M44" s="85"/>
      <c r="N44" s="72"/>
      <c r="O44" s="72"/>
      <c r="P44" s="72"/>
      <c r="Q44" s="69"/>
      <c r="R44" s="94"/>
    </row>
    <row r="45" spans="1:18" s="92" customFormat="1" ht="15.75">
      <c r="A45" s="100">
        <v>1000</v>
      </c>
      <c r="B45" s="43" t="s">
        <v>301</v>
      </c>
      <c r="C45" s="44">
        <f>SUM(C46:C49)</f>
        <v>105834.02</v>
      </c>
      <c r="D45" s="45"/>
      <c r="E45" s="44">
        <f>SUM(E46:E49)</f>
        <v>18486.54</v>
      </c>
      <c r="F45" s="45"/>
      <c r="G45" s="52">
        <f t="shared" si="0"/>
        <v>17.467483518059694</v>
      </c>
      <c r="K45" s="98"/>
      <c r="L45" s="91"/>
      <c r="M45" s="85"/>
      <c r="N45" s="72"/>
      <c r="O45" s="72"/>
      <c r="P45" s="72"/>
      <c r="Q45" s="69"/>
      <c r="R45" s="94"/>
    </row>
    <row r="46" spans="1:18" s="92" customFormat="1" ht="15.75">
      <c r="A46" s="101">
        <v>1001</v>
      </c>
      <c r="B46" s="87" t="s">
        <v>302</v>
      </c>
      <c r="C46" s="55">
        <v>7105.15</v>
      </c>
      <c r="D46" s="56"/>
      <c r="E46" s="55">
        <v>543.51</v>
      </c>
      <c r="F46" s="56"/>
      <c r="G46" s="52">
        <f t="shared" si="0"/>
        <v>7.649521825717966</v>
      </c>
      <c r="K46" s="102"/>
      <c r="L46" s="61"/>
      <c r="M46" s="89"/>
      <c r="N46" s="63"/>
      <c r="O46" s="64"/>
      <c r="P46" s="63"/>
      <c r="Q46" s="69"/>
      <c r="R46" s="94"/>
    </row>
    <row r="47" spans="1:18" s="92" customFormat="1" ht="15.75">
      <c r="A47" s="101">
        <v>1002</v>
      </c>
      <c r="B47" s="87" t="s">
        <v>303</v>
      </c>
      <c r="C47" s="55">
        <v>2272.8</v>
      </c>
      <c r="D47" s="56"/>
      <c r="E47" s="55">
        <v>200</v>
      </c>
      <c r="F47" s="56"/>
      <c r="G47" s="52">
        <f t="shared" si="0"/>
        <v>8.79971840901091</v>
      </c>
      <c r="K47" s="98"/>
      <c r="L47" s="91"/>
      <c r="M47" s="85"/>
      <c r="N47" s="72"/>
      <c r="O47" s="72"/>
      <c r="P47" s="72"/>
      <c r="Q47" s="69"/>
      <c r="R47" s="94"/>
    </row>
    <row r="48" spans="1:18" s="103" customFormat="1" ht="15.75">
      <c r="A48" s="101">
        <v>1003</v>
      </c>
      <c r="B48" s="87" t="s">
        <v>304</v>
      </c>
      <c r="C48" s="55">
        <v>89025.97</v>
      </c>
      <c r="D48" s="56"/>
      <c r="E48" s="55">
        <v>17352.24</v>
      </c>
      <c r="F48" s="56"/>
      <c r="G48" s="52">
        <f t="shared" si="0"/>
        <v>19.49121138472291</v>
      </c>
      <c r="K48" s="104"/>
      <c r="L48" s="61"/>
      <c r="M48" s="89"/>
      <c r="N48" s="63"/>
      <c r="O48" s="64"/>
      <c r="P48" s="63"/>
      <c r="Q48" s="69"/>
      <c r="R48" s="105"/>
    </row>
    <row r="49" spans="1:18" s="92" customFormat="1" ht="15.75">
      <c r="A49" s="101">
        <v>1006</v>
      </c>
      <c r="B49" s="87" t="s">
        <v>305</v>
      </c>
      <c r="C49" s="55">
        <v>7430.1</v>
      </c>
      <c r="D49" s="56"/>
      <c r="E49" s="55">
        <v>390.79</v>
      </c>
      <c r="F49" s="56"/>
      <c r="G49" s="52">
        <f t="shared" si="0"/>
        <v>5.259552361341032</v>
      </c>
      <c r="K49" s="106"/>
      <c r="L49" s="91"/>
      <c r="M49" s="85"/>
      <c r="N49" s="72"/>
      <c r="O49" s="69"/>
      <c r="P49" s="72"/>
      <c r="Q49" s="69"/>
      <c r="R49" s="94"/>
    </row>
    <row r="50" spans="1:18" s="92" customFormat="1" ht="15.75">
      <c r="A50" s="100">
        <v>1100</v>
      </c>
      <c r="B50" s="43" t="s">
        <v>306</v>
      </c>
      <c r="C50" s="44">
        <f>SUM(C51:C51)</f>
        <v>18512.34</v>
      </c>
      <c r="D50" s="45"/>
      <c r="E50" s="44">
        <f>SUM(E51:E51)</f>
        <v>3611.67</v>
      </c>
      <c r="F50" s="45"/>
      <c r="G50" s="52">
        <f t="shared" si="0"/>
        <v>19.50952715864121</v>
      </c>
      <c r="K50" s="106"/>
      <c r="L50" s="91"/>
      <c r="M50" s="85"/>
      <c r="N50" s="72"/>
      <c r="O50" s="72"/>
      <c r="P50" s="72"/>
      <c r="Q50" s="69"/>
      <c r="R50" s="94"/>
    </row>
    <row r="51" spans="1:18" s="92" customFormat="1" ht="15.75">
      <c r="A51" s="101">
        <v>1101</v>
      </c>
      <c r="B51" s="87" t="s">
        <v>307</v>
      </c>
      <c r="C51" s="55">
        <v>18512.34</v>
      </c>
      <c r="D51" s="56"/>
      <c r="E51" s="55">
        <v>3611.67</v>
      </c>
      <c r="F51" s="56"/>
      <c r="G51" s="52">
        <f t="shared" si="0"/>
        <v>19.50952715864121</v>
      </c>
      <c r="K51" s="106"/>
      <c r="L51" s="91"/>
      <c r="M51" s="85"/>
      <c r="N51" s="72"/>
      <c r="O51" s="69"/>
      <c r="P51" s="72"/>
      <c r="Q51" s="69"/>
      <c r="R51" s="94"/>
    </row>
    <row r="52" spans="1:18" s="92" customFormat="1" ht="15.75">
      <c r="A52" s="100">
        <v>1200</v>
      </c>
      <c r="B52" s="43" t="s">
        <v>308</v>
      </c>
      <c r="C52" s="44">
        <f>SUM(C53+C54)</f>
        <v>3938.19</v>
      </c>
      <c r="D52" s="47"/>
      <c r="E52" s="44">
        <f>SUM(E53+E54)</f>
        <v>820</v>
      </c>
      <c r="F52" s="45"/>
      <c r="G52" s="52">
        <f t="shared" si="0"/>
        <v>20.821748061926925</v>
      </c>
      <c r="K52" s="106"/>
      <c r="L52" s="91"/>
      <c r="M52" s="85"/>
      <c r="N52" s="72"/>
      <c r="O52" s="72"/>
      <c r="P52" s="72"/>
      <c r="Q52" s="69"/>
      <c r="R52" s="94"/>
    </row>
    <row r="53" spans="1:18" s="92" customFormat="1" ht="15.75">
      <c r="A53" s="101">
        <v>1201</v>
      </c>
      <c r="B53" s="87" t="s">
        <v>309</v>
      </c>
      <c r="C53" s="55">
        <v>1938.19</v>
      </c>
      <c r="D53" s="56"/>
      <c r="E53" s="55">
        <v>320</v>
      </c>
      <c r="F53" s="56"/>
      <c r="G53" s="52">
        <f t="shared" si="0"/>
        <v>16.510249253169192</v>
      </c>
      <c r="K53" s="104"/>
      <c r="L53" s="61"/>
      <c r="M53" s="89"/>
      <c r="N53" s="63"/>
      <c r="O53" s="63"/>
      <c r="P53" s="63"/>
      <c r="Q53" s="69"/>
      <c r="R53" s="94"/>
    </row>
    <row r="54" spans="1:18" s="92" customFormat="1" ht="15.75">
      <c r="A54" s="101">
        <v>1202</v>
      </c>
      <c r="B54" s="87" t="s">
        <v>310</v>
      </c>
      <c r="C54" s="55">
        <v>2000</v>
      </c>
      <c r="D54" s="56"/>
      <c r="E54" s="55">
        <v>500</v>
      </c>
      <c r="F54" s="56"/>
      <c r="G54" s="52">
        <f t="shared" si="0"/>
        <v>25</v>
      </c>
      <c r="K54" s="106"/>
      <c r="L54" s="91"/>
      <c r="M54" s="85"/>
      <c r="N54" s="72"/>
      <c r="O54" s="69"/>
      <c r="P54" s="72"/>
      <c r="Q54" s="69"/>
      <c r="R54" s="94"/>
    </row>
    <row r="55" spans="1:18" s="92" customFormat="1" ht="31.5">
      <c r="A55" s="100">
        <v>1300</v>
      </c>
      <c r="B55" s="43" t="s">
        <v>311</v>
      </c>
      <c r="C55" s="44">
        <f>SUM(C56)</f>
        <v>211.45</v>
      </c>
      <c r="D55" s="45"/>
      <c r="E55" s="44">
        <f>SUM(E56)</f>
        <v>1.19</v>
      </c>
      <c r="F55" s="45"/>
      <c r="G55" s="52">
        <f t="shared" si="0"/>
        <v>0.5627807992433199</v>
      </c>
      <c r="K55" s="104"/>
      <c r="L55" s="61"/>
      <c r="M55" s="89"/>
      <c r="N55" s="63"/>
      <c r="O55" s="63"/>
      <c r="P55" s="63"/>
      <c r="Q55" s="69"/>
      <c r="R55" s="94"/>
    </row>
    <row r="56" spans="1:18" s="92" customFormat="1" ht="31.5">
      <c r="A56" s="101">
        <v>1301</v>
      </c>
      <c r="B56" s="87" t="s">
        <v>312</v>
      </c>
      <c r="C56" s="55">
        <v>211.45</v>
      </c>
      <c r="D56" s="56"/>
      <c r="E56" s="55">
        <v>1.19</v>
      </c>
      <c r="F56" s="45"/>
      <c r="G56" s="52">
        <f t="shared" si="0"/>
        <v>0.5627807992433199</v>
      </c>
      <c r="K56" s="106"/>
      <c r="L56" s="91"/>
      <c r="M56" s="85"/>
      <c r="N56" s="72"/>
      <c r="O56" s="69"/>
      <c r="P56" s="72"/>
      <c r="Q56" s="69"/>
      <c r="R56" s="94"/>
    </row>
    <row r="57" spans="1:18" ht="15.75">
      <c r="A57" s="107"/>
      <c r="B57" s="108" t="s">
        <v>313</v>
      </c>
      <c r="C57" s="44">
        <f>SUM(C5+C14+C19+C26+C31+C35+C40+C43+C45+C50+C52+C55)</f>
        <v>1275525.8499999996</v>
      </c>
      <c r="D57" s="46">
        <f>SUM(D5+D14+D19+D26+D31+D35+D40+D43+D45+D50+D52+D55)</f>
        <v>0</v>
      </c>
      <c r="E57" s="44">
        <f>SUM(E5+E14+E19+E26+E31+E35+E40+E43+E45+E50+E52+E55)</f>
        <v>146391.78</v>
      </c>
      <c r="F57" s="109"/>
      <c r="G57" s="52">
        <f t="shared" si="0"/>
        <v>11.476974770836675</v>
      </c>
      <c r="K57" s="106"/>
      <c r="L57" s="91"/>
      <c r="M57" s="71"/>
      <c r="N57" s="72"/>
      <c r="O57" s="69"/>
      <c r="P57" s="72"/>
      <c r="Q57" s="69"/>
      <c r="R57" s="59"/>
    </row>
    <row r="58" spans="1:18" ht="15.75">
      <c r="A58" s="37"/>
      <c r="B58" s="37"/>
      <c r="C58" s="37"/>
      <c r="D58" s="37"/>
      <c r="E58" s="110"/>
      <c r="F58" s="37"/>
      <c r="G58" s="37"/>
      <c r="K58" s="104"/>
      <c r="L58" s="61"/>
      <c r="M58" s="89"/>
      <c r="N58" s="63"/>
      <c r="O58" s="63"/>
      <c r="P58" s="63"/>
      <c r="Q58" s="69"/>
      <c r="R58" s="59"/>
    </row>
    <row r="59" spans="1:18" ht="15.75">
      <c r="A59" s="37"/>
      <c r="B59" s="37"/>
      <c r="C59" s="37"/>
      <c r="D59" s="37"/>
      <c r="E59" s="110"/>
      <c r="F59" s="37"/>
      <c r="G59" s="37"/>
      <c r="K59" s="106"/>
      <c r="L59" s="91"/>
      <c r="M59" s="85"/>
      <c r="N59" s="72"/>
      <c r="O59" s="72"/>
      <c r="P59" s="63"/>
      <c r="Q59" s="69"/>
      <c r="R59" s="59"/>
    </row>
    <row r="60" spans="1:18" ht="15.75">
      <c r="A60" s="120" t="s">
        <v>314</v>
      </c>
      <c r="B60" s="120"/>
      <c r="C60" s="120"/>
      <c r="D60" s="120"/>
      <c r="E60" s="120"/>
      <c r="F60" s="120"/>
      <c r="G60" s="120"/>
      <c r="K60" s="85"/>
      <c r="L60" s="111"/>
      <c r="M60" s="62"/>
      <c r="N60" s="62"/>
      <c r="O60" s="62"/>
      <c r="P60" s="89"/>
      <c r="Q60" s="69"/>
      <c r="R60" s="59"/>
    </row>
    <row r="61" spans="11:18" ht="15">
      <c r="K61" s="113"/>
      <c r="L61" s="113"/>
      <c r="M61" s="113"/>
      <c r="N61" s="113"/>
      <c r="O61" s="113"/>
      <c r="P61" s="113"/>
      <c r="Q61" s="113"/>
      <c r="R61" s="59"/>
    </row>
    <row r="62" spans="1:18" ht="15" customHeight="1">
      <c r="A62" s="117" t="s">
        <v>315</v>
      </c>
      <c r="B62" s="117"/>
      <c r="C62" s="117"/>
      <c r="D62" s="117"/>
      <c r="E62" s="117"/>
      <c r="F62" s="117"/>
      <c r="G62" s="117"/>
      <c r="K62" s="113"/>
      <c r="L62" s="113"/>
      <c r="M62" s="113"/>
      <c r="N62" s="113"/>
      <c r="O62" s="113"/>
      <c r="P62" s="113"/>
      <c r="Q62" s="113"/>
      <c r="R62" s="59"/>
    </row>
    <row r="63" spans="1:18" ht="15.75">
      <c r="A63" s="117"/>
      <c r="B63" s="117"/>
      <c r="C63" s="117"/>
      <c r="D63" s="117"/>
      <c r="E63" s="117"/>
      <c r="F63" s="117"/>
      <c r="G63" s="117"/>
      <c r="K63" s="114"/>
      <c r="L63" s="114"/>
      <c r="M63" s="114"/>
      <c r="N63" s="114"/>
      <c r="O63" s="114"/>
      <c r="P63" s="114"/>
      <c r="Q63" s="114"/>
      <c r="R63" s="59"/>
    </row>
    <row r="64" spans="1:18" ht="12.75" customHeight="1">
      <c r="A64" s="117"/>
      <c r="B64" s="117"/>
      <c r="C64" s="117"/>
      <c r="D64" s="117"/>
      <c r="E64" s="117"/>
      <c r="F64" s="117"/>
      <c r="G64" s="117"/>
      <c r="K64" s="59"/>
      <c r="L64" s="59"/>
      <c r="M64" s="59"/>
      <c r="N64" s="59"/>
      <c r="O64" s="59"/>
      <c r="P64" s="59"/>
      <c r="Q64" s="59"/>
      <c r="R64" s="59"/>
    </row>
    <row r="65" spans="1:18" ht="27.75" customHeight="1">
      <c r="A65" s="117"/>
      <c r="B65" s="117"/>
      <c r="C65" s="117"/>
      <c r="D65" s="117"/>
      <c r="E65" s="117"/>
      <c r="F65" s="117"/>
      <c r="G65" s="117"/>
      <c r="K65" s="115"/>
      <c r="L65" s="115"/>
      <c r="M65" s="115"/>
      <c r="N65" s="115"/>
      <c r="O65" s="115"/>
      <c r="P65" s="115"/>
      <c r="Q65" s="115"/>
      <c r="R65" s="59"/>
    </row>
    <row r="66" spans="1:18" ht="12.75" customHeight="1" hidden="1">
      <c r="A66" s="117"/>
      <c r="B66" s="117"/>
      <c r="C66" s="117"/>
      <c r="D66" s="117"/>
      <c r="E66" s="117"/>
      <c r="F66" s="117"/>
      <c r="G66" s="117"/>
      <c r="K66" s="115"/>
      <c r="L66" s="115"/>
      <c r="M66" s="115"/>
      <c r="N66" s="115"/>
      <c r="O66" s="115"/>
      <c r="P66" s="115"/>
      <c r="Q66" s="115"/>
      <c r="R66" s="59"/>
    </row>
    <row r="67" spans="11:18" ht="12.75" customHeight="1">
      <c r="K67" s="115"/>
      <c r="L67" s="115"/>
      <c r="M67" s="115"/>
      <c r="N67" s="115"/>
      <c r="O67" s="115"/>
      <c r="P67" s="115"/>
      <c r="Q67" s="115"/>
      <c r="R67" s="59"/>
    </row>
    <row r="68" spans="11:18" ht="12.75" customHeight="1">
      <c r="K68" s="115"/>
      <c r="L68" s="115"/>
      <c r="M68" s="115"/>
      <c r="N68" s="115"/>
      <c r="O68" s="115"/>
      <c r="P68" s="115"/>
      <c r="Q68" s="115"/>
      <c r="R68" s="59"/>
    </row>
    <row r="69" spans="11:18" ht="12.75" customHeight="1">
      <c r="K69" s="115"/>
      <c r="L69" s="115"/>
      <c r="M69" s="115"/>
      <c r="N69" s="115"/>
      <c r="O69" s="115"/>
      <c r="P69" s="115"/>
      <c r="Q69" s="115"/>
      <c r="R69" s="59"/>
    </row>
    <row r="70" spans="11:18" ht="15">
      <c r="K70" s="59"/>
      <c r="L70" s="59"/>
      <c r="M70" s="59"/>
      <c r="N70" s="59"/>
      <c r="O70" s="59"/>
      <c r="P70" s="59"/>
      <c r="Q70" s="59"/>
      <c r="R70" s="59"/>
    </row>
  </sheetData>
  <mergeCells count="5">
    <mergeCell ref="A62:G66"/>
    <mergeCell ref="A1:G1"/>
    <mergeCell ref="A2:G2"/>
    <mergeCell ref="E3:G3"/>
    <mergeCell ref="A60:G60"/>
  </mergeCells>
  <printOptions/>
  <pageMargins left="0.7" right="0.18" top="0.44" bottom="0.37" header="0.43" footer="0.3"/>
  <pageSetup horizontalDpi="600" verticalDpi="600" orientation="portrait" paperSize="9" scale="80" copies="0"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KuznetsovaTV</dc:creator>
  <cp:keywords/>
  <dc:description/>
  <cp:lastModifiedBy>KuznetsovaTV</cp:lastModifiedBy>
  <cp:lastPrinted>2016-03-02T10:56:58Z</cp:lastPrinted>
  <dcterms:created xsi:type="dcterms:W3CDTF">2016-03-02T03:49:23Z</dcterms:created>
  <dcterms:modified xsi:type="dcterms:W3CDTF">2016-03-03T05:02:44Z</dcterms:modified>
  <cp:category/>
  <cp:version/>
  <cp:contentType/>
  <cp:contentStatus/>
</cp:coreProperties>
</file>