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30" windowWidth="19095" windowHeight="11010" activeTab="4"/>
  </bookViews>
  <sheets>
    <sheet name="Доходы" sheetId="4" r:id="rId1"/>
    <sheet name="Расходы" sheetId="14" r:id="rId2"/>
    <sheet name="Источники" sheetId="15" r:id="rId3"/>
    <sheet name="Муниципальный долг" sheetId="16" r:id="rId4"/>
    <sheet name="Кредиторская задолженность" sheetId="17" r:id="rId5"/>
  </sheets>
  <definedNames>
    <definedName name="_xlnm.Print_Area" localSheetId="1">Расходы!$A$1:$H$68</definedName>
  </definedNames>
  <calcPr calcId="144525" concurrentCalc="0"/>
</workbook>
</file>

<file path=xl/calcChain.xml><?xml version="1.0" encoding="utf-8"?>
<calcChain xmlns="http://schemas.openxmlformats.org/spreadsheetml/2006/main">
  <c r="D7" i="4" l="1"/>
  <c r="D6" i="4"/>
  <c r="D16" i="4"/>
  <c r="D15" i="4"/>
  <c r="D26" i="4"/>
  <c r="D28" i="4"/>
  <c r="D30" i="4"/>
  <c r="D23" i="4"/>
  <c r="D22" i="4"/>
  <c r="D33" i="4"/>
  <c r="D35" i="4"/>
  <c r="D32" i="4"/>
  <c r="D38" i="4"/>
  <c r="D42" i="4"/>
  <c r="D44" i="4"/>
  <c r="D48" i="4"/>
  <c r="D52" i="4"/>
  <c r="D55" i="4"/>
  <c r="D59" i="4"/>
  <c r="D46" i="4"/>
  <c r="D41" i="4"/>
  <c r="D65" i="4"/>
  <c r="D64" i="4"/>
  <c r="D75" i="4"/>
  <c r="D77" i="4"/>
  <c r="D74" i="4"/>
  <c r="D72" i="4"/>
  <c r="D71" i="4"/>
  <c r="D70" i="4"/>
  <c r="D93" i="4"/>
  <c r="D89" i="4"/>
  <c r="D87" i="4"/>
  <c r="D86" i="4"/>
  <c r="D98" i="4"/>
  <c r="D101" i="4"/>
  <c r="D104" i="4"/>
  <c r="D115" i="4"/>
  <c r="D120" i="4"/>
  <c r="D97" i="4"/>
  <c r="D124" i="4"/>
  <c r="D126" i="4"/>
  <c r="D136" i="4"/>
  <c r="D133" i="4"/>
  <c r="D142" i="4"/>
  <c r="D141" i="4"/>
  <c r="D96" i="4"/>
  <c r="D147" i="4"/>
  <c r="D151" i="4"/>
  <c r="D146" i="4"/>
  <c r="D5" i="4"/>
  <c r="D155" i="4"/>
  <c r="D164" i="4"/>
  <c r="D168" i="4"/>
  <c r="D158" i="4"/>
  <c r="D178" i="4"/>
  <c r="D191" i="4"/>
  <c r="D176" i="4"/>
  <c r="D198" i="4"/>
  <c r="D194" i="4"/>
  <c r="D154" i="4"/>
  <c r="D207" i="4"/>
  <c r="D209" i="4"/>
  <c r="D214" i="4"/>
  <c r="D153" i="4"/>
  <c r="D217" i="4"/>
  <c r="C7" i="4"/>
  <c r="C6" i="4"/>
  <c r="C16" i="4"/>
  <c r="C15" i="4"/>
  <c r="C26" i="4"/>
  <c r="C28" i="4"/>
  <c r="C30" i="4"/>
  <c r="C23" i="4"/>
  <c r="C22" i="4"/>
  <c r="C33" i="4"/>
  <c r="C35" i="4"/>
  <c r="C32" i="4"/>
  <c r="C38" i="4"/>
  <c r="C42" i="4"/>
  <c r="C44" i="4"/>
  <c r="C48" i="4"/>
  <c r="C52" i="4"/>
  <c r="C55" i="4"/>
  <c r="C59" i="4"/>
  <c r="C46" i="4"/>
  <c r="C41" i="4"/>
  <c r="C65" i="4"/>
  <c r="C64" i="4"/>
  <c r="C75" i="4"/>
  <c r="C77" i="4"/>
  <c r="C74" i="4"/>
  <c r="C72" i="4"/>
  <c r="C71" i="4"/>
  <c r="C70" i="4"/>
  <c r="C93" i="4"/>
  <c r="C89" i="4"/>
  <c r="C87" i="4"/>
  <c r="C86" i="4"/>
  <c r="C98" i="4"/>
  <c r="C101" i="4"/>
  <c r="C104" i="4"/>
  <c r="C115" i="4"/>
  <c r="C120" i="4"/>
  <c r="C97" i="4"/>
  <c r="C124" i="4"/>
  <c r="C128" i="4"/>
  <c r="C126" i="4"/>
  <c r="C136" i="4"/>
  <c r="C133" i="4"/>
  <c r="C142" i="4"/>
  <c r="C141" i="4"/>
  <c r="C96" i="4"/>
  <c r="C147" i="4"/>
  <c r="C151" i="4"/>
  <c r="C146" i="4"/>
  <c r="C5" i="4"/>
  <c r="C155" i="4"/>
  <c r="C164" i="4"/>
  <c r="C168" i="4"/>
  <c r="C158" i="4"/>
  <c r="C178" i="4"/>
  <c r="C191" i="4"/>
  <c r="C176" i="4"/>
  <c r="C198" i="4"/>
  <c r="C194" i="4"/>
  <c r="C154" i="4"/>
  <c r="C207" i="4"/>
  <c r="C209" i="4"/>
  <c r="C214" i="4"/>
  <c r="C153" i="4"/>
  <c r="C217" i="4"/>
  <c r="F217" i="4"/>
  <c r="E217" i="4"/>
  <c r="F216" i="4"/>
  <c r="F215" i="4"/>
  <c r="F214" i="4"/>
  <c r="F213" i="4"/>
  <c r="F212" i="4"/>
  <c r="F211" i="4"/>
  <c r="F210" i="4"/>
  <c r="F209" i="4"/>
  <c r="F208" i="4"/>
  <c r="F207" i="4"/>
  <c r="F206" i="4"/>
  <c r="E206" i="4"/>
  <c r="F205" i="4"/>
  <c r="F204" i="4"/>
  <c r="E204" i="4"/>
  <c r="F203" i="4"/>
  <c r="E203" i="4"/>
  <c r="F202" i="4"/>
  <c r="E202" i="4"/>
  <c r="F201" i="4"/>
  <c r="F200" i="4"/>
  <c r="F199" i="4"/>
  <c r="F198" i="4"/>
  <c r="E198" i="4"/>
  <c r="F197" i="4"/>
  <c r="F196" i="4"/>
  <c r="E196" i="4"/>
  <c r="F195" i="4"/>
  <c r="E195" i="4"/>
  <c r="F194" i="4"/>
  <c r="E194" i="4"/>
  <c r="F193" i="4"/>
  <c r="E193" i="4"/>
  <c r="F192" i="4"/>
  <c r="E192" i="4"/>
  <c r="F191" i="4"/>
  <c r="E191" i="4"/>
  <c r="F190" i="4"/>
  <c r="E190" i="4"/>
  <c r="F189" i="4"/>
  <c r="E189" i="4"/>
  <c r="F188" i="4"/>
  <c r="E188" i="4"/>
  <c r="F187" i="4"/>
  <c r="E187" i="4"/>
  <c r="F186" i="4"/>
  <c r="E186" i="4"/>
  <c r="F185" i="4"/>
  <c r="E185" i="4"/>
  <c r="F184" i="4"/>
  <c r="E184" i="4"/>
  <c r="F183" i="4"/>
  <c r="E183" i="4"/>
  <c r="F182" i="4"/>
  <c r="E182" i="4"/>
  <c r="F181" i="4"/>
  <c r="E181" i="4"/>
  <c r="F180" i="4"/>
  <c r="E180" i="4"/>
  <c r="F179" i="4"/>
  <c r="E179" i="4"/>
  <c r="F178" i="4"/>
  <c r="E178" i="4"/>
  <c r="F177" i="4"/>
  <c r="E177" i="4"/>
  <c r="F176" i="4"/>
  <c r="E176" i="4"/>
  <c r="F175" i="4"/>
  <c r="E175" i="4"/>
  <c r="F174" i="4"/>
  <c r="E174" i="4"/>
  <c r="F173" i="4"/>
  <c r="E173" i="4"/>
  <c r="F172" i="4"/>
  <c r="E172" i="4"/>
  <c r="F171" i="4"/>
  <c r="E171" i="4"/>
  <c r="F170" i="4"/>
  <c r="E170" i="4"/>
  <c r="F169" i="4"/>
  <c r="E169" i="4"/>
  <c r="F168" i="4"/>
  <c r="E168" i="4"/>
  <c r="F167" i="4"/>
  <c r="F166" i="4"/>
  <c r="E166" i="4"/>
  <c r="F165" i="4"/>
  <c r="E165" i="4"/>
  <c r="F164" i="4"/>
  <c r="E164" i="4"/>
  <c r="F163" i="4"/>
  <c r="E163" i="4"/>
  <c r="F162" i="4"/>
  <c r="E162" i="4"/>
  <c r="F161" i="4"/>
  <c r="E161" i="4"/>
  <c r="F160" i="4"/>
  <c r="E160" i="4"/>
  <c r="F159" i="4"/>
  <c r="E159" i="4"/>
  <c r="F158" i="4"/>
  <c r="E158" i="4"/>
  <c r="F157" i="4"/>
  <c r="E157" i="4"/>
  <c r="F156" i="4"/>
  <c r="E156" i="4"/>
  <c r="F155" i="4"/>
  <c r="E155" i="4"/>
  <c r="F154" i="4"/>
  <c r="E154" i="4"/>
  <c r="F153" i="4"/>
  <c r="E153" i="4"/>
  <c r="F152" i="4"/>
  <c r="E152" i="4"/>
  <c r="F151" i="4"/>
  <c r="E151" i="4"/>
  <c r="F150" i="4"/>
  <c r="F149" i="4"/>
  <c r="F148" i="4"/>
  <c r="F147" i="4"/>
  <c r="F146" i="4"/>
  <c r="E146" i="4"/>
  <c r="F145" i="4"/>
  <c r="E145" i="4"/>
  <c r="F144" i="4"/>
  <c r="E144" i="4"/>
  <c r="F143" i="4"/>
  <c r="E143" i="4"/>
  <c r="F142" i="4"/>
  <c r="E142" i="4"/>
  <c r="F141" i="4"/>
  <c r="E141" i="4"/>
  <c r="F140" i="4"/>
  <c r="E140" i="4"/>
  <c r="F139" i="4"/>
  <c r="E139" i="4"/>
  <c r="F138" i="4"/>
  <c r="F137" i="4"/>
  <c r="E137" i="4"/>
  <c r="F136" i="4"/>
  <c r="E136" i="4"/>
  <c r="F135" i="4"/>
  <c r="E135" i="4"/>
  <c r="F134" i="4"/>
  <c r="E134" i="4"/>
  <c r="F133" i="4"/>
  <c r="E133" i="4"/>
  <c r="F132" i="4"/>
  <c r="F131" i="4"/>
  <c r="E131" i="4"/>
  <c r="F130" i="4"/>
  <c r="E130" i="4"/>
  <c r="F129" i="4"/>
  <c r="D128" i="4"/>
  <c r="F128" i="4"/>
  <c r="E128" i="4"/>
  <c r="F127" i="4"/>
  <c r="E127" i="4"/>
  <c r="F126" i="4"/>
  <c r="E126" i="4"/>
  <c r="F125" i="4"/>
  <c r="E125" i="4"/>
  <c r="F124" i="4"/>
  <c r="E124" i="4"/>
  <c r="F123" i="4"/>
  <c r="E123" i="4"/>
  <c r="F122" i="4"/>
  <c r="E122" i="4"/>
  <c r="F121" i="4"/>
  <c r="E121" i="4"/>
  <c r="F120" i="4"/>
  <c r="E120" i="4"/>
  <c r="F119" i="4"/>
  <c r="F118" i="4"/>
  <c r="E118" i="4"/>
  <c r="F117" i="4"/>
  <c r="E117" i="4"/>
  <c r="F116" i="4"/>
  <c r="E116" i="4"/>
  <c r="F115" i="4"/>
  <c r="E115" i="4"/>
  <c r="F114" i="4"/>
  <c r="F113" i="4"/>
  <c r="E113" i="4"/>
  <c r="F112" i="4"/>
  <c r="E112" i="4"/>
  <c r="F111" i="4"/>
  <c r="E111" i="4"/>
  <c r="F110" i="4"/>
  <c r="E110" i="4"/>
  <c r="F109" i="4"/>
  <c r="E109" i="4"/>
  <c r="F108" i="4"/>
  <c r="E108" i="4"/>
  <c r="F107" i="4"/>
  <c r="E107" i="4"/>
  <c r="F106" i="4"/>
  <c r="E106" i="4"/>
  <c r="F105" i="4"/>
  <c r="E105" i="4"/>
  <c r="F104" i="4"/>
  <c r="E104" i="4"/>
  <c r="F103" i="4"/>
  <c r="E103" i="4"/>
  <c r="F102" i="4"/>
  <c r="E102" i="4"/>
  <c r="F101" i="4"/>
  <c r="E101" i="4"/>
  <c r="F100" i="4"/>
  <c r="E100" i="4"/>
  <c r="F99" i="4"/>
  <c r="E99" i="4"/>
  <c r="F98" i="4"/>
  <c r="E98" i="4"/>
  <c r="F97" i="4"/>
  <c r="E97" i="4"/>
  <c r="F96" i="4"/>
  <c r="E96" i="4"/>
  <c r="F95" i="4"/>
  <c r="F94" i="4"/>
  <c r="E94" i="4"/>
  <c r="F93" i="4"/>
  <c r="E93" i="4"/>
  <c r="F92" i="4"/>
  <c r="F91" i="4"/>
  <c r="E91" i="4"/>
  <c r="F90" i="4"/>
  <c r="F89" i="4"/>
  <c r="E89" i="4"/>
  <c r="F88" i="4"/>
  <c r="F87" i="4"/>
  <c r="F86" i="4"/>
  <c r="E86" i="4"/>
  <c r="F85" i="4"/>
  <c r="E85" i="4"/>
  <c r="F84" i="4"/>
  <c r="E84" i="4"/>
  <c r="F83" i="4"/>
  <c r="F82" i="4"/>
  <c r="E82" i="4"/>
  <c r="F81" i="4"/>
  <c r="F80" i="4"/>
  <c r="E80" i="4"/>
  <c r="F79" i="4"/>
  <c r="E79" i="4"/>
  <c r="F78" i="4"/>
  <c r="F77" i="4"/>
  <c r="E77" i="4"/>
  <c r="F76" i="4"/>
  <c r="E76" i="4"/>
  <c r="F75" i="4"/>
  <c r="E75" i="4"/>
  <c r="F74" i="4"/>
  <c r="E74" i="4"/>
  <c r="F73" i="4"/>
  <c r="F72" i="4"/>
  <c r="F71" i="4"/>
  <c r="E71" i="4"/>
  <c r="F70" i="4"/>
  <c r="E70" i="4"/>
  <c r="F69" i="4"/>
  <c r="E69" i="4"/>
  <c r="F68" i="4"/>
  <c r="E68" i="4"/>
  <c r="F67" i="4"/>
  <c r="E67" i="4"/>
  <c r="F66" i="4"/>
  <c r="E66" i="4"/>
  <c r="F65" i="4"/>
  <c r="E65" i="4"/>
  <c r="F64" i="4"/>
  <c r="E64" i="4"/>
  <c r="F63" i="4"/>
  <c r="E63" i="4"/>
  <c r="F62" i="4"/>
  <c r="E62" i="4"/>
  <c r="F61" i="4"/>
  <c r="E61" i="4"/>
  <c r="F60" i="4"/>
  <c r="E60" i="4"/>
  <c r="F59" i="4"/>
  <c r="E59" i="4"/>
  <c r="F58" i="4"/>
  <c r="F57" i="4"/>
  <c r="E57" i="4"/>
  <c r="F56" i="4"/>
  <c r="E56" i="4"/>
  <c r="F55" i="4"/>
  <c r="E55" i="4"/>
  <c r="F54" i="4"/>
  <c r="E54" i="4"/>
  <c r="F53" i="4"/>
  <c r="E53" i="4"/>
  <c r="F52" i="4"/>
  <c r="E52" i="4"/>
  <c r="F51" i="4"/>
  <c r="E51" i="4"/>
  <c r="F50" i="4"/>
  <c r="E50" i="4"/>
  <c r="F49" i="4"/>
  <c r="E49" i="4"/>
  <c r="F48" i="4"/>
  <c r="E48" i="4"/>
  <c r="F47" i="4"/>
  <c r="E47" i="4"/>
  <c r="F46" i="4"/>
  <c r="E46" i="4"/>
  <c r="F45" i="4"/>
  <c r="E45" i="4"/>
  <c r="F44" i="4"/>
  <c r="E44" i="4"/>
  <c r="F43" i="4"/>
  <c r="E43" i="4"/>
  <c r="F42" i="4"/>
  <c r="E42" i="4"/>
  <c r="F41" i="4"/>
  <c r="E41" i="4"/>
  <c r="F40" i="4"/>
  <c r="E40" i="4"/>
  <c r="F39" i="4"/>
  <c r="E39" i="4"/>
  <c r="F38" i="4"/>
  <c r="E38" i="4"/>
  <c r="F37" i="4"/>
  <c r="E37" i="4"/>
  <c r="F36" i="4"/>
  <c r="E36" i="4"/>
  <c r="F35" i="4"/>
  <c r="E35" i="4"/>
  <c r="F34" i="4"/>
  <c r="E34" i="4"/>
  <c r="F33" i="4"/>
  <c r="E33" i="4"/>
  <c r="F32" i="4"/>
  <c r="E32" i="4"/>
  <c r="F31" i="4"/>
  <c r="E31" i="4"/>
  <c r="F30" i="4"/>
  <c r="E30" i="4"/>
  <c r="F29" i="4"/>
  <c r="E29" i="4"/>
  <c r="F28" i="4"/>
  <c r="E28" i="4"/>
  <c r="F27" i="4"/>
  <c r="F26" i="4"/>
  <c r="F25" i="4"/>
  <c r="E25" i="4"/>
  <c r="F24" i="4"/>
  <c r="E24" i="4"/>
  <c r="F23" i="4"/>
  <c r="E23" i="4"/>
  <c r="F22" i="4"/>
  <c r="E22" i="4"/>
  <c r="F21" i="4"/>
  <c r="E21" i="4"/>
  <c r="F20" i="4"/>
  <c r="E20" i="4"/>
  <c r="F19" i="4"/>
  <c r="E19" i="4"/>
  <c r="F18" i="4"/>
  <c r="E18" i="4"/>
  <c r="F17" i="4"/>
  <c r="E17" i="4"/>
  <c r="F16" i="4"/>
  <c r="E16" i="4"/>
  <c r="F15" i="4"/>
  <c r="E15" i="4"/>
  <c r="F14" i="4"/>
  <c r="F13" i="4"/>
  <c r="F12" i="4"/>
  <c r="E12" i="4"/>
  <c r="F11" i="4"/>
  <c r="E11" i="4"/>
  <c r="F10" i="4"/>
  <c r="E10" i="4"/>
  <c r="F9" i="4"/>
  <c r="E9" i="4"/>
  <c r="F8" i="4"/>
  <c r="E8" i="4"/>
  <c r="F7" i="4"/>
  <c r="E7" i="4"/>
  <c r="F6" i="4"/>
  <c r="E6" i="4"/>
  <c r="F5" i="4"/>
  <c r="E5" i="4"/>
  <c r="F60" i="14"/>
  <c r="C26" i="14"/>
  <c r="D60" i="14"/>
  <c r="E60" i="14"/>
  <c r="C60" i="14"/>
  <c r="D56" i="14"/>
  <c r="E56" i="14"/>
  <c r="F56" i="14"/>
  <c r="C56" i="14"/>
  <c r="D52" i="14"/>
  <c r="E52" i="14"/>
  <c r="F52" i="14"/>
  <c r="C52" i="14"/>
  <c r="D46" i="14"/>
  <c r="E46" i="14"/>
  <c r="F46" i="14"/>
  <c r="C46" i="14"/>
  <c r="D44" i="14"/>
  <c r="E44" i="14"/>
  <c r="F44" i="14"/>
  <c r="C44" i="14"/>
  <c r="D41" i="14"/>
  <c r="E41" i="14"/>
  <c r="F41" i="14"/>
  <c r="C41" i="14"/>
  <c r="D35" i="14"/>
  <c r="E35" i="14"/>
  <c r="F35" i="14"/>
  <c r="C35" i="14"/>
  <c r="D31" i="14"/>
  <c r="E31" i="14"/>
  <c r="F31" i="14"/>
  <c r="C31" i="14"/>
  <c r="D26" i="14"/>
  <c r="E26" i="14"/>
  <c r="F26" i="14"/>
  <c r="D19" i="14"/>
  <c r="E19" i="14"/>
  <c r="F19" i="14"/>
  <c r="C19" i="14"/>
  <c r="D15" i="14"/>
  <c r="E15" i="14"/>
  <c r="F15" i="14"/>
  <c r="C15" i="14"/>
  <c r="D6" i="14"/>
  <c r="D62" i="14"/>
  <c r="E6" i="14"/>
  <c r="F6" i="14"/>
  <c r="C6" i="14"/>
  <c r="C62" i="14"/>
  <c r="F62" i="14"/>
  <c r="E62" i="14"/>
  <c r="E15" i="15"/>
  <c r="D15" i="15"/>
  <c r="F15" i="15"/>
  <c r="H54" i="14"/>
  <c r="H14" i="14"/>
  <c r="E18" i="15"/>
  <c r="H58" i="14"/>
  <c r="H50" i="14"/>
  <c r="H55" i="14"/>
  <c r="D12" i="15"/>
  <c r="E16" i="15"/>
  <c r="H10" i="14"/>
  <c r="D10" i="15"/>
  <c r="D9" i="15"/>
  <c r="H38" i="14"/>
  <c r="H61" i="14"/>
  <c r="H59" i="14"/>
  <c r="H57" i="14"/>
  <c r="H53" i="14"/>
  <c r="H51" i="14"/>
  <c r="H49" i="14"/>
  <c r="H48" i="14"/>
  <c r="H47" i="14"/>
  <c r="H45" i="14"/>
  <c r="H43" i="14"/>
  <c r="H42" i="14"/>
  <c r="H40" i="14"/>
  <c r="H39" i="14"/>
  <c r="H37" i="14"/>
  <c r="H36" i="14"/>
  <c r="H34" i="14"/>
  <c r="H33" i="14"/>
  <c r="H32" i="14"/>
  <c r="H30" i="14"/>
  <c r="H29" i="14"/>
  <c r="H28" i="14"/>
  <c r="H27" i="14"/>
  <c r="H25" i="14"/>
  <c r="H24" i="14"/>
  <c r="H23" i="14"/>
  <c r="H22" i="14"/>
  <c r="H21" i="14"/>
  <c r="H20" i="14"/>
  <c r="H18" i="14"/>
  <c r="H17" i="14"/>
  <c r="H16" i="14"/>
  <c r="H8" i="14"/>
  <c r="H11" i="14"/>
  <c r="H9" i="14"/>
  <c r="H7" i="14"/>
  <c r="H60" i="14"/>
  <c r="F18" i="15"/>
  <c r="F19" i="15"/>
  <c r="E14" i="15"/>
  <c r="E12" i="15"/>
  <c r="E10" i="15"/>
  <c r="D18" i="15"/>
  <c r="D14" i="15"/>
  <c r="D8" i="15"/>
  <c r="D7" i="15"/>
  <c r="E9" i="15"/>
  <c r="E8" i="15"/>
  <c r="E7" i="15"/>
  <c r="H56" i="14"/>
  <c r="H44" i="14"/>
  <c r="H31" i="14"/>
  <c r="H52" i="14"/>
  <c r="H41" i="14"/>
  <c r="H46" i="14"/>
  <c r="H35" i="14"/>
  <c r="H26" i="14"/>
  <c r="H19" i="14"/>
  <c r="H15" i="14"/>
  <c r="H6" i="14"/>
  <c r="H62" i="14"/>
  <c r="F14" i="15"/>
</calcChain>
</file>

<file path=xl/sharedStrings.xml><?xml version="1.0" encoding="utf-8"?>
<sst xmlns="http://schemas.openxmlformats.org/spreadsheetml/2006/main" count="574" uniqueCount="509">
  <si>
    <t>Код бюджетной классификации доходов</t>
  </si>
  <si>
    <t xml:space="preserve">Наименование доходов бюджета </t>
  </si>
  <si>
    <t>Процент исполнения к годовым назначениям</t>
  </si>
  <si>
    <t>000  1  00  00000  00  0000  000</t>
  </si>
  <si>
    <t>НАЛОГОВЫЕ И НЕНАЛОГОВЫЕ ДОХОДЫ</t>
  </si>
  <si>
    <t>000  1  01  00000  00  0000  000</t>
  </si>
  <si>
    <t>НАЛОГИ НА ПРИБЫЛЬ, ДОХОДЫ</t>
  </si>
  <si>
    <t>Налог на доходы физических лиц</t>
  </si>
  <si>
    <t>182  1  01  02010  01  0000  110</t>
  </si>
  <si>
    <t>182  1  01  02020  01  0000  110</t>
  </si>
  <si>
    <t>182  1  01  02030  01  0000  110</t>
  </si>
  <si>
    <t>182  1  01  02040  01  0000  110</t>
  </si>
  <si>
    <t>000  1  03  00000  00  0000 000</t>
  </si>
  <si>
    <t>НАЛОГИ НА ТОВАРЫ (РАБОТЫ, УСЛУГИ), РЕАЛИЗУЕМЫЕ НА ТЕРРИТОРИИ РОССИЙСКОЙ ФЕДЕРАЦИИ</t>
  </si>
  <si>
    <t>182  1  05  02010  02  0000  110</t>
  </si>
  <si>
    <t>Единый налог на вмененный доход для отдельных видов деятельности</t>
  </si>
  <si>
    <t>Единый сельскохозяйственный налог</t>
  </si>
  <si>
    <t>182  1  05  03010  01  0000  110</t>
  </si>
  <si>
    <t>000  1  05  04000  02  0000  110</t>
  </si>
  <si>
    <t>Налог, взимаемый в связи с применением патентной системы налогообложения</t>
  </si>
  <si>
    <t>182  1  05  04010  02  0000  110</t>
  </si>
  <si>
    <t>000  1  06  00000  00  0000  000</t>
  </si>
  <si>
    <t>НАЛОГИ НА ИМУЩЕСТВО</t>
  </si>
  <si>
    <t>Налог на имущество физических лиц</t>
  </si>
  <si>
    <t>182  1  06  01020  04  0000  110</t>
  </si>
  <si>
    <t>Земельный налог</t>
  </si>
  <si>
    <t>000  1  08  00000  00  0000  000</t>
  </si>
  <si>
    <t>182  1  08  03010  01  0000  110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</si>
  <si>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</si>
  <si>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000  1  11  00000  00  0000  000</t>
  </si>
  <si>
    <t>ДОХОДЫ ОТ ИСПОЛЬЗОВАНИЯ ИМУЩЕСТВА, НАХОДЯЩЕГОСЯ В ГОСУДАРСТВЕННОЙ И МУНИЦИПАЛЬНОЙ СОБСТВЕННОСТИ</t>
  </si>
  <si>
    <t>902  1  11  05074  04  0003  120</t>
  </si>
  <si>
    <t>902  1  11  05074  04  0010  120</t>
  </si>
  <si>
    <t>000  1  12  00000  00  0000  000</t>
  </si>
  <si>
    <t>ПЛАТЕЖИ ПРИ ПОЛЬЗОВАНИИ ПРИРОДНЫМИ РЕСУРСАМИ</t>
  </si>
  <si>
    <t>Плата за негативное воздействие на окружающую среду</t>
  </si>
  <si>
    <t>048  1  12  01010  01  6000  120</t>
  </si>
  <si>
    <t>048  1  12  01030  01  6000  120</t>
  </si>
  <si>
    <t>000  1  13  00000  00  0000  000</t>
  </si>
  <si>
    <t>ДОХОДЫ ОТ ОКАЗАНИЯ ПЛАТНЫХ УСЛУГ И КОМПЕНСАЦИИ ЗАТРАТ ГОСУДАРСТВА</t>
  </si>
  <si>
    <t>901  1  13  02064  04  0000  130</t>
  </si>
  <si>
    <t>000  1  14  00000  00  0000  000</t>
  </si>
  <si>
    <t>ДОХОДЫ ОТ ПРОДАЖИ МАТЕРИАЛЬНЫХ И НЕМАТЕРИАЛЬНЫХ АКТИВОВ</t>
  </si>
  <si>
    <t>902  1  14  02043  04  0001  410</t>
  </si>
  <si>
    <t>902  1  14  06012  04  0000  430</t>
  </si>
  <si>
    <t>000  1  16  00000  00  0000  000</t>
  </si>
  <si>
    <t>ШТРАФЫ, САНКЦИИ, ВОЗМЕЩЕНИЕ УЩЕРБА</t>
  </si>
  <si>
    <t>ПРОЧИЕ НЕНАЛОГОВЫЕ ДОХОДЫ</t>
  </si>
  <si>
    <t>000  1  17  01040  04  0000  180</t>
  </si>
  <si>
    <t>901  1  17  01040  04  0000  180</t>
  </si>
  <si>
    <t>000  2  00  00000  00  0000  000</t>
  </si>
  <si>
    <t>БЕЗВОЗМЕЗДНЫЕ ПОСТУПЛЕНИЯ</t>
  </si>
  <si>
    <t>000  2  02  00000  00  0000  000</t>
  </si>
  <si>
    <t>Безвозмездные поступления от других бюджетов бюджетной системы Российской Федерации</t>
  </si>
  <si>
    <t>Прочие субвенции бюджетам городских округов</t>
  </si>
  <si>
    <t>ИТОГО ДОХОДОВ</t>
  </si>
  <si>
    <t>902  1  11  05012  04  0001  120</t>
  </si>
  <si>
    <t xml:space="preserve"> </t>
  </si>
  <si>
    <t>182  1  06  06032  04  0000  110</t>
  </si>
  <si>
    <t>182  1  06  06042  04  0000  110</t>
  </si>
  <si>
    <t>000  1  05  00000  00  0000  000</t>
  </si>
  <si>
    <t>НАЛОГИ НА СОВОКУПНЫЙ ДОХОД</t>
  </si>
  <si>
    <t>Доходы, поступающие в порядке возмещения расходов, понесенных в связи с эксплуатацией имущества городских округов</t>
  </si>
  <si>
    <t>Исполнение бюджета  по расходам  Невьянского городского  округа</t>
  </si>
  <si>
    <t xml:space="preserve">Код  раздела, подраздела </t>
  </si>
  <si>
    <t>Наименование раздела, подраздела</t>
  </si>
  <si>
    <t>Назнач-я текущего периода</t>
  </si>
  <si>
    <t>% исп. текущ. назначений</t>
  </si>
  <si>
    <t>Общегосударственные  вопросы</t>
  </si>
  <si>
    <t>Функционирование  высшего должностного лица  субъекта РФ и муниципального образования</t>
  </si>
  <si>
    <t>Функционирование законодательных (представительных) органов государственной власти и местного самоуправления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</si>
  <si>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</si>
  <si>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Судебная система</t>
  </si>
  <si>
    <t xml:space="preserve"> Обеспечение деятельности финансовых, налоговых и таможенных органов  и органов финансового (финансово-бюджетного) надзора</t>
  </si>
  <si>
    <t xml:space="preserve">Обеспечение проведения выборов и референдумов </t>
  </si>
  <si>
    <t>Другие общегосударственные вопросы</t>
  </si>
  <si>
    <t>Национальная  безопасность и правоохранительная  деятельность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</si>
  <si>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</si>
  <si>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Обеспечение пожарной безопасности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</si>
  <si>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</si>
  <si>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</si>
  <si>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Сельское хозяйство и рыболовство</t>
  </si>
  <si>
    <t>Водные ресурсы</t>
  </si>
  <si>
    <t>Транспорт</t>
  </si>
  <si>
    <t>Дорожное хозяйство (дорожные фонды)</t>
  </si>
  <si>
    <t xml:space="preserve">Связь и информатика 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</si>
  <si>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</si>
  <si>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</si>
  <si>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</si>
  <si>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</si>
  <si>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</si>
  <si>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</si>
  <si>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 среды</t>
  </si>
  <si>
    <t>Сбор, удаление отходов и очистка сточных вод</t>
  </si>
  <si>
    <t xml:space="preserve"> Охрана объектов растительного и животного мира и среды их обитания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</si>
  <si>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</si>
  <si>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</si>
  <si>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</si>
  <si>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</si>
  <si>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</si>
  <si>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</si>
  <si>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 и кинематография</t>
  </si>
  <si>
    <t xml:space="preserve">Культура </t>
  </si>
  <si>
    <t>Другие вопросы в области культуры, кинематографии</t>
  </si>
  <si>
    <t>Здравоохранение</t>
  </si>
  <si>
    <t xml:space="preserve"> Другие вопросы в области здравоохранения</t>
  </si>
  <si>
    <t>Социальная  политика</t>
  </si>
  <si>
    <t>Пенсионное обеспечение</t>
  </si>
  <si>
    <t xml:space="preserve">Социальное обслуживание населения </t>
  </si>
  <si>
    <t>Социальное обеспечение населения</t>
  </si>
  <si>
    <t>Другие  вопросы в области социальной политики</t>
  </si>
  <si>
    <t xml:space="preserve"> Физическая культура и спорт</t>
  </si>
  <si>
    <t>Физическая культура</t>
  </si>
  <si>
    <t xml:space="preserve">Средства массовой информации </t>
  </si>
  <si>
    <t xml:space="preserve">Телевидение и радиовещание </t>
  </si>
  <si>
    <t xml:space="preserve"> Периодическая печать и издательства </t>
  </si>
  <si>
    <t xml:space="preserve"> Обслуживание государственного  и муниципального долга</t>
  </si>
  <si>
    <t xml:space="preserve"> Обслуживание государственного внутреннего и муниципального долга</t>
  </si>
  <si>
    <t>Расходы бюджета - ИТОГО</t>
  </si>
  <si>
    <t>Наименование показателя</t>
  </si>
  <si>
    <t>Сумма, 
в тысячах 
рублей</t>
  </si>
  <si>
    <t xml:space="preserve">Информация об объеме муниципального долга </t>
  </si>
  <si>
    <t>Невьянского городского округа</t>
  </si>
  <si>
    <t>Объем муниципального долга</t>
  </si>
  <si>
    <t xml:space="preserve">Объем просроченной кредиторской задолженности </t>
  </si>
  <si>
    <t>Информация об объеме  просроченной кредиторской задолженности по бюджету Невьянского городского округа (бюджетная деятельность)</t>
  </si>
  <si>
    <t xml:space="preserve">Информация об исполнении бюджета Невьянского городского округа по источникам финансирования дефицита местного бюджета </t>
  </si>
  <si>
    <t>№  строки</t>
  </si>
  <si>
    <t>Наименование источника финансирования дефицита бюджета</t>
  </si>
  <si>
    <t>Код источника финансирования дефицита бюджета</t>
  </si>
  <si>
    <t>000 01  00  00  00  00  0000  000</t>
  </si>
  <si>
    <t>919 01  00  00  00  00  0000  000</t>
  </si>
  <si>
    <t>Кредиты кредитных организаций в валюте  Российской Федерации</t>
  </si>
  <si>
    <t>919 01  02  00  00  00  0000  000</t>
  </si>
  <si>
    <t>919  01 02  00  00  00 0000  700</t>
  </si>
  <si>
    <t>919  01  02  00  00 04 0000  710</t>
  </si>
  <si>
    <t>Погашение кредитов, предоставленных кредитными  организациями в валюте Российской Федерации</t>
  </si>
  <si>
    <t>919 01  02  00  00  00  0000  800</t>
  </si>
  <si>
    <t>919  01 02  00  00  04  0000  810</t>
  </si>
  <si>
    <t>919 01  03  00  00  00  0000  000</t>
  </si>
  <si>
    <t>919 01  03  00  00  00  0000  700</t>
  </si>
  <si>
    <t>919 01  03  01  00  04  0000  710</t>
  </si>
  <si>
    <t>Погашение бюджетных кредитов, полученных от  других бюджетов бюджетной системы Российской  Федерации в валюте Российской Федерации</t>
  </si>
  <si>
    <t>919 01  03  00  00  00  0000  800</t>
  </si>
  <si>
    <t>Погашение бюджетами городских округов кредитов  от других бюджетов бюджетной системы  Российской Федерации в валюте Российской  Федерации</t>
  </si>
  <si>
    <t>919 01  03  01  00  04  0000  810</t>
  </si>
  <si>
    <t>Изменение остатков средств на счетах по учету  средств бюджета</t>
  </si>
  <si>
    <t>919 01  05  00  00  00  0000  000</t>
  </si>
  <si>
    <t>Процент исполнения</t>
  </si>
  <si>
    <t>-</t>
  </si>
  <si>
    <t>Бюджетные ассигнования  с учетом внесенных изменений, тыс. руб.</t>
  </si>
  <si>
    <t>% исполнения к  уточненным годовым  назначениям гр.5/гр.4 *100</t>
  </si>
  <si>
    <t xml:space="preserve"> Дополнительное образование детей</t>
  </si>
  <si>
    <t xml:space="preserve">902  1  11  05024 04 0001  120 </t>
  </si>
  <si>
    <t>182  1  03  02100  01  0000  110</t>
  </si>
  <si>
    <t>182  1  05  01  011  01  0000  110</t>
  </si>
  <si>
    <t>182  1  05  01  021  01  0000  110</t>
  </si>
  <si>
    <t>Налог, взимаемый в связи с применением патентной системы налогообложения, зачисляемый в бюджеты городских округов</t>
  </si>
  <si>
    <t>Земельный налог с организаций, обладающих земельным участком, расположенным в границах городских округов</t>
  </si>
  <si>
    <t>Земельный налог с физических лиц, обладающих земельным участком, расположенным в границах городских округов</t>
  </si>
  <si>
    <t>048  1  12  01041  01  6000  120</t>
  </si>
  <si>
    <t xml:space="preserve">Доходы от компенсации затрат государства </t>
  </si>
  <si>
    <t>000  2  02  10000  00  0000  150</t>
  </si>
  <si>
    <t>919  2  02  15001  04  0000  150</t>
  </si>
  <si>
    <t xml:space="preserve"> 000  2  02  20000  00  0000  150</t>
  </si>
  <si>
    <t>000  2  02  30000  00  0000  150</t>
  </si>
  <si>
    <t>901 2  02  30022  04  0000  150</t>
  </si>
  <si>
    <t>901  2  02  30024  04  0000  150</t>
  </si>
  <si>
    <t>906  2  02  30024  04  0000  150</t>
  </si>
  <si>
    <t>901  2  02  35120  04  0000  150</t>
  </si>
  <si>
    <t>901  2  02  35250  04  0000  150</t>
  </si>
  <si>
    <t>000  2  02  39999  04  0000  150</t>
  </si>
  <si>
    <t>906  2  02  39999  04  0000  150</t>
  </si>
  <si>
    <t>000  1  01  02000  01  0000  110</t>
  </si>
  <si>
    <t xml:space="preserve">Налог на доходы физических лиц с доходов, полученных физическими лицами в соответствии со статьей 228 Налогового кодекса Российской Федерации
</t>
  </si>
  <si>
    <t>000  1  05  01 000  00  0000  110</t>
  </si>
  <si>
    <t xml:space="preserve">Налог, взимаемый в связи с применением упрощенной системы налогообложения
</t>
  </si>
  <si>
    <t xml:space="preserve">Налог, взимаемый с налогоплательщиков, выбравших в качестве объекта налогообложения доходы
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</si>
  <si>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</si>
  <si>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000  1  05  02000  02  0000  110</t>
  </si>
  <si>
    <t>000  1  05  03000  01  0000  110</t>
  </si>
  <si>
    <t>000  1  06  01000  00  0000  110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</si>
  <si>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</si>
  <si>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000  1  06  06000  00  0000  110</t>
  </si>
  <si>
    <t>000  1  11  05020  00  0000  120</t>
  </si>
  <si>
    <t xml:space="preserve">902  1 11 05312 04 0000 120
</t>
  </si>
  <si>
    <t>000  1  11  05070  00  0000  120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</si>
  <si>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</si>
  <si>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000  1  11  09000  00  0000  120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</si>
  <si>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</si>
  <si>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902  1  11  09044  04  0004  120</t>
  </si>
  <si>
    <t>000  1  12  01000  01  0000  120</t>
  </si>
  <si>
    <t>048  1  12  01042  01  6000  120</t>
  </si>
  <si>
    <t>000  1  13  02000  00  0000  130</t>
  </si>
  <si>
    <t>000  1  13  02060  00  0000  130</t>
  </si>
  <si>
    <t>Доходы, поступающие в порядке возмещения расходов, понесенных в связи с эксплуатацией имущества</t>
  </si>
  <si>
    <t>000  1  13  02994  04  0000  130</t>
  </si>
  <si>
    <t>Прочие доходы от компенсации затрат бюджетов городских округов</t>
  </si>
  <si>
    <t>000  1  14  02000  00  0000  000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</si>
  <si>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</si>
  <si>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000  1  14  06000  00  0000  430</t>
  </si>
  <si>
    <t xml:space="preserve">Доходы от продажи земельных участков, находящихся в государственной и муниципальной собственности
</t>
  </si>
  <si>
    <t>037  1 16   01053  01  0000 140</t>
  </si>
  <si>
    <t>901  1  16  02020  02  0000  140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</si>
  <si>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</si>
  <si>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000 1  16  07090  04  0000  140</t>
  </si>
  <si>
    <t xml:space="preserve"> 045  1 16 11050 01 0000 140</t>
  </si>
  <si>
    <t>000  1 16  10123  01 0000 140</t>
  </si>
  <si>
    <t>182  1 16  10129  01 0000 140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</si>
  <si>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</si>
  <si>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</si>
  <si>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</si>
  <si>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000  2  19  00000  04  0000  150</t>
  </si>
  <si>
    <t xml:space="preserve">Возврат прочих остатков субсидий, субвенций и иных межбюджетных трансфертов, имеющих целевое назначение, прошлых лет из бюджетов городских округов
</t>
  </si>
  <si>
    <t>901  2  19  60010  04  0000  150</t>
  </si>
  <si>
    <t>906  2  19  60010  04  0000  150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</si>
  <si>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</si>
  <si>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902  1 11 05324 04 0000 120
</t>
  </si>
  <si>
    <t>Плата за публичный сервитут, предусмотренная решением уполномоченного органа об установлении публичного сервитута в отношении земельных участков, находящихся в государственной или муниципальной собственности</t>
  </si>
  <si>
    <t>902 1 11 05410 04 0000 120</t>
  </si>
  <si>
    <t>Плата за публичный сервитут, предусмотренная решением уполномоченного органа об установлении публичного сервитута в отношении земельных участков, государственная собственность на которые не разграничена и которые расположены в границах городских округов и не предоставленных гражданам или юридическим лицам (за исключением органов государственной власти (государственных органов), органов местного самоуправления (муниципальных органов), органов управления государственными внебюджетными фондами и казенных учреждений)</t>
  </si>
  <si>
    <t>902  1  11  09080  04  0002  120</t>
  </si>
  <si>
    <t>902  1  11  09080  04  0004  120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</si>
  <si>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</si>
  <si>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</si>
  <si>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901  1  13  02994  04  0001  130</t>
  </si>
  <si>
    <t>901  1  13  02994  04  0007  130</t>
  </si>
  <si>
    <t>000  1 16   01053  01  0000 140</t>
  </si>
  <si>
    <t>019  1 16   01053  01  0000 140</t>
  </si>
  <si>
    <t>000  1 16   01063  01  0000 140</t>
  </si>
  <si>
    <t>019  1 16   01063  01  0000 140</t>
  </si>
  <si>
    <t>037  1 16   01063  01  0000 140</t>
  </si>
  <si>
    <t>000  1 16   01073  01  0000 140</t>
  </si>
  <si>
    <t>019  1 16   01073  01  0000 140</t>
  </si>
  <si>
    <t>037  1 16   01073  01  0000 140</t>
  </si>
  <si>
    <t>019  1 16   01153  01  0000 140</t>
  </si>
  <si>
    <t>000  1 16  01193 01 0000 140</t>
  </si>
  <si>
    <t>019  1 16  01193 01 0000 140</t>
  </si>
  <si>
    <t>037  1 16   01193  01  0000 140</t>
  </si>
  <si>
    <t>000  1 16   01203  01  0000 140</t>
  </si>
  <si>
    <t>019  1 16   01203  01  0000 140</t>
  </si>
  <si>
    <t>037 1 16   01203  01  0000 140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</si>
  <si>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</si>
  <si>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 000  1 16 11050 01 0000 140</t>
  </si>
  <si>
    <t xml:space="preserve"> 017  1 16 11050 01 0000 140</t>
  </si>
  <si>
    <t>000  2  02  29999  04  0000  150</t>
  </si>
  <si>
    <t>000  2  02  40000  00  0000  150</t>
  </si>
  <si>
    <t>ИНЫЕ МЕЖБЮДЖЕТНЫЕ ТРАНСФЕРТЫ</t>
  </si>
  <si>
    <t>906  2  02  45303  04  0000  150</t>
  </si>
  <si>
    <t>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</si>
  <si>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000  2  02  49999  04  0000  150</t>
  </si>
  <si>
    <t>906  2  02  49999  04  0000  150</t>
  </si>
  <si>
    <t>901  2  18  04010  04  0000  150</t>
  </si>
  <si>
    <t>Доходы бюджетов городских округов от возврата бюджетными учреждениями остатков субсидий прошлых лет</t>
  </si>
  <si>
    <t>Охрана семьи и детства</t>
  </si>
  <si>
    <t>182  1  01  02080  01  0000  110</t>
  </si>
  <si>
    <t>000 1  03  02000  01  0000  110</t>
  </si>
  <si>
    <t>Акцизы по подакцизным товарам (продукции), производимым на территории Российской Федерации</t>
  </si>
  <si>
    <t xml:space="preserve"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</si>
  <si>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</si>
  <si>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</si>
  <si>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>902  1  08  07150  01  1000  110</t>
  </si>
  <si>
    <t>Государственная пошлина за выдачу разрешения на установку рекламной конструкции (сумма платежа (перерасчеты, недоимка и задолженность по платежу, в том числе по отмененному)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</si>
  <si>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</si>
  <si>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
(доходы, получаемые в виде арендной платы за  земельные участки)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</si>
  <si>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</si>
  <si>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 (доходы, получаемые в виде арендной платы за земельные участки)
</t>
  </si>
  <si>
    <t>Доходы от сдачи в аренду имущества, составляющего казну городских округов (за исключением земельных участков)   (доходы от сдачи в аренду объектов нежилого фонда и не являющихся памятниками истории, культуры и градостроительства)</t>
  </si>
  <si>
    <t>Доходы от сдачи в аренду имущества, составляющего казну городских округов (за исключением земельных участков) (доходы от сдачи в аренду движимого имущества)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</si>
  <si>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</si>
  <si>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</si>
  <si>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
(плата за пользование жилыми помещениями (плата за наём) муниципального жилищного фонда)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</si>
  <si>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 (плата по договорам на установку и эксплуатацию рекламной конструкции на землях или земельных участках, государственная собственность на которые не разграничена)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</si>
  <si>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 (плата по договорам на размещение и эксплуатацию нестационарного торгового объекта на землях или земельных участках, государственная собственность на которые не разграничена)</t>
  </si>
  <si>
    <t xml:space="preserve"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
</t>
  </si>
  <si>
    <t xml:space="preserve">Плата за размещение твердых коммунальных отходов (федеральные государственные органы, Банк России, органы управления государственными внебюджетными фондами Российской Федерации)
</t>
  </si>
  <si>
    <t>Прочие доходы от компенсации затрат бюджетов городских округов (возврат дебиторской задолженности прошлых лет)</t>
  </si>
  <si>
    <t>906  1  13  02994  04  0006  130</t>
  </si>
  <si>
    <t>Прочие доходы от компенсации затрат бюджетов городских округов (возврат бюджетных средств в связи с невыполнением муниципального задания бюджетными и автономными учреждениями)</t>
  </si>
  <si>
    <t xml:space="preserve">Прочие доходы от компенсации затрат бюджетов городских округов (прочие доходы)
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</si>
  <si>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 (доходы от реализации объектов нежилого фонда)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</si>
  <si>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</si>
  <si>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</si>
  <si>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</si>
  <si>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 xml:space="preserve"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
</t>
  </si>
  <si>
    <t xml:space="preserve"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
</t>
  </si>
  <si>
    <t>901  1 16   01074  01  0000 140</t>
  </si>
  <si>
    <t xml:space="preserve"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
</t>
  </si>
  <si>
    <t>019  1 16   01083  01  0000 140</t>
  </si>
  <si>
    <t xml:space="preserve"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
</t>
  </si>
  <si>
    <t>019  1 16   01143  01  0000 140</t>
  </si>
  <si>
    <t>019  1 16   01173  01  0000 140</t>
  </si>
  <si>
    <t xml:space="preserve"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
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</si>
  <si>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</si>
  <si>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 xml:space="preserve"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
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</si>
  <si>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</si>
  <si>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 xml:space="preserve"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
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</si>
  <si>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</si>
  <si>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округов)</t>
  </si>
  <si>
    <t>901 1 16  10032  04  0000 140</t>
  </si>
  <si>
    <t xml:space="preserve">Прочее возмещение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
</t>
  </si>
  <si>
    <t xml:space="preserve"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
</t>
  </si>
  <si>
    <t>901  116 10123 01 0000 140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</si>
  <si>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</si>
  <si>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 xml:space="preserve"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
</t>
  </si>
  <si>
    <t>901  1 16  11064  01 0000 140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</si>
  <si>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</si>
  <si>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Невыясненные поступления, зачисляемые в бюджеты городских округов</t>
  </si>
  <si>
    <t xml:space="preserve">Дотации бюджетам городских округов на выравнивание бюджетной обеспеченности из бюджета субъекта Российской Федерации
</t>
  </si>
  <si>
    <t>901  2 02  20077  04  0000  150</t>
  </si>
  <si>
    <t>Прочие субсидии бюджетам городских округов</t>
  </si>
  <si>
    <t xml:space="preserve">Субсидии на осуществление мероприятий по обеспечению питанием обучающихся в муниципальных общеобразовательных организациях  </t>
  </si>
  <si>
    <t>Субсидии на осуществление мероприятий по обеспечению организации отдыха детей в каникулярное время, включая мероприятия по обеспечению безопасности их жизни и здоровья</t>
  </si>
  <si>
    <t>Субвенции бюджетам городских округов на выполнение передаваемых полномочий субъектов Российской Федерации</t>
  </si>
  <si>
    <t>Субвенции местным бюджетам на осуществление государственного полномочия Свердловской области по созданию административных комиссий</t>
  </si>
  <si>
    <t>Субвенции местным бюджетам на осуществление государственного полномочия Свердловской области по организации проведения на территории Свердловской области мероприятий по предупреждению и ликвидации болезней животных</t>
  </si>
  <si>
    <t>901  2  02  35462  04  0000  150</t>
  </si>
  <si>
    <t>Субвенции на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</si>
  <si>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Прочие межбюджетные трансферты, передаваемые бюджетам городских округов</t>
  </si>
  <si>
    <t>908  2  02  49999  04  0000  150</t>
  </si>
  <si>
    <t>000  2  18  04000  04  0000  150</t>
  </si>
  <si>
    <t xml:space="preserve">Доходы бюджетов городских округов от возврата организациями остатков субсидий прошлых лет
</t>
  </si>
  <si>
    <t>901  2  18  04020  04  0000  150</t>
  </si>
  <si>
    <t>Доходы бюджетов городских округов от возврата автономными учреждениями остатков субсидий прошлых лет</t>
  </si>
  <si>
    <t xml:space="preserve">Возврат остатков субсидий, субвенций и иных межбюджетных трансфертов, имеющих целевое назначение, прошлых лет из бюджетов городских округов
</t>
  </si>
  <si>
    <t xml:space="preserve">Дотации бюджетам городских округов на поддержку мер по обеспечению сбалансированности бюджетов
</t>
  </si>
  <si>
    <t xml:space="preserve"> 000  1 16  01000  01 0000 140
</t>
  </si>
  <si>
    <t xml:space="preserve">Административные штрафы, установленные Кодексом Российской Федерации об административных правонарушениях
</t>
  </si>
  <si>
    <t xml:space="preserve">000  1 16  02000  02  0000 140
</t>
  </si>
  <si>
    <t xml:space="preserve">Административные штрафы, установленные законами субъектов Российской Федерации об административных правонарушениях
</t>
  </si>
  <si>
    <t xml:space="preserve">000  1 16  07000  00  0000 140
</t>
  </si>
  <si>
    <t>901 1  16  07010  04  0000  140</t>
  </si>
  <si>
    <t xml:space="preserve">000  1 16  10000  00  0000  140
</t>
  </si>
  <si>
    <t>Платежи в целях возмещения причиненного ущерба (убытков)</t>
  </si>
  <si>
    <t>Доходы от сдачи в аренду имущества, составляющего казну городских округов (за исключением земельных участков) (доходы от сдачи в аренду объектов нежилого фонда и являющихся памятниками истории, культуры и градостроительства)</t>
  </si>
  <si>
    <t>000  1  11  05030  00  0000  120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</si>
  <si>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</si>
  <si>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 xml:space="preserve">902  1  11  05034 04 0001  120 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</si>
  <si>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 (доходы от сдачи в аренду объектов нежилого фонда и не являющихся памятниками истории, культуры и градостроительства)</t>
  </si>
  <si>
    <t>902  1  11  05074  04  0007  120</t>
  </si>
  <si>
    <t>019  1 16   01093  01  0000 140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</si>
  <si>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</t>
  </si>
  <si>
    <t>017  1 16   01203  01  0000 140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</si>
  <si>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</si>
  <si>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919 1 13 02994 04 0005 130</t>
  </si>
  <si>
    <t>Прочие доходы от компенсации затрат бюджетов городских округов (возврат бюджетных средств при их неправомерном использовании по результатам финансового контроля при вынесении предписаний и представлений о возврате средств)</t>
  </si>
  <si>
    <t>000  2  07  04000  04  0000  150</t>
  </si>
  <si>
    <t>Прочие безвозмездные поступления в бюджеты городских округов</t>
  </si>
  <si>
    <t>901  2  07  04050  04  0000  150</t>
  </si>
  <si>
    <t xml:space="preserve"> Спорт высших достижений</t>
  </si>
  <si>
    <t>000  1  17  05000  00  0000  180</t>
  </si>
  <si>
    <t>Прочие неналоговые доходы</t>
  </si>
  <si>
    <t>Прочие неналоговые доходы бюджетов городских округов</t>
  </si>
  <si>
    <t>Резервные фонды ¹*</t>
  </si>
  <si>
    <t>Другие вопросы в области средств массовой информации</t>
  </si>
  <si>
    <t>902  1  14  02043  04  0002  410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</si>
  <si>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  (прочие доходы от реализации иного имущества,)</t>
  </si>
  <si>
    <t>Массовый спорт</t>
  </si>
  <si>
    <t>Источники внутреннего финансирования дефицита бюджета</t>
  </si>
  <si>
    <t>ИСТОЧНИКИ ВНУТРЕННЕГО ФИНАНСИРОВАНИЯ ДЕФИЦИТОВ  БЮДЖЕТА</t>
  </si>
  <si>
    <t xml:space="preserve">Привлечение кредитов от кредитных организаций в валюте Российской Федерации  </t>
  </si>
  <si>
    <t>Привлечениегородскими округами кредитов от кредитных организаций в валюте Российской Федерации</t>
  </si>
  <si>
    <t>Погашение городскими округами кредитов  от кредитных организаций в валюте Российской  Федерации</t>
  </si>
  <si>
    <t>Бюджетные кредиты из других бюджетов бюджетной  системы Российской Федерации</t>
  </si>
  <si>
    <t>9.</t>
  </si>
  <si>
    <t>10.</t>
  </si>
  <si>
    <t>11.</t>
  </si>
  <si>
    <t>12.</t>
  </si>
  <si>
    <t>13.</t>
  </si>
  <si>
    <t>14.</t>
  </si>
  <si>
    <t>           1.        </t>
  </si>
  <si>
    <t>           2.        </t>
  </si>
  <si>
    <t>           3.        </t>
  </si>
  <si>
    <t>           4.        </t>
  </si>
  <si>
    <t>           5.        </t>
  </si>
  <si>
    <t>           6.        </t>
  </si>
  <si>
    <t>           7.        </t>
  </si>
  <si>
    <t>           8.        </t>
  </si>
  <si>
    <t>919 01  03  01  00  00  0000  000</t>
  </si>
  <si>
    <t>Привлечение бюджетных кредитов от других  бюджетов бюджетной системы Российской  Федерации в валюте Российской Федерации</t>
  </si>
  <si>
    <t>Привлечение кредитов от других бюджетов  бюджетной системы Российской Федерации  бюджетами городских округов в валюте  Российской Федерации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</si>
  <si>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 а также доходов от долевого участия в организации, полученных в виде дивидендов
</t>
  </si>
  <si>
    <t xml:space="preserve"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
</t>
  </si>
  <si>
    <t xml:space="preserve"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
</t>
  </si>
  <si>
    <t xml:space="preserve"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компании), а также налога на доходы физических лиц в отношении доходов от долевого участия в организации, полученных в виде дивидендов)
</t>
  </si>
  <si>
    <t>182  1  01  02130  01  0000  110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</si>
  <si>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</si>
  <si>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 xml:space="preserve">Акцизы на пиво, производимое на территории Российской Федерации
</t>
  </si>
  <si>
    <t>182  1  03  02231  01  0000  110</t>
  </si>
  <si>
    <t>182 1  03  02241 01  0000  110</t>
  </si>
  <si>
    <t>182  1  03  02251  01  0000  110</t>
  </si>
  <si>
    <t>182  1  03  02261  01  0000  110</t>
  </si>
  <si>
    <t>902  1  11  05010  00  0000  120</t>
  </si>
  <si>
    <t xml:space="preserve">902  1 11 05300 00 0000 120
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</si>
  <si>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городских округов</t>
  </si>
  <si>
    <t>902 1 11 05400 00 0000 120</t>
  </si>
  <si>
    <t>902 1 11 05420 04 0000 120</t>
  </si>
  <si>
    <t>Плата за публичный сервитут, предусмотренная решением уполномоченного органа об установлении публичного сервитута в отношении земельных участков, находящихся в собственности городских округов и не предоставленных гражданам или юридическим лицам (за исключением органов государственной власти (государственных органов), органов местного самоуправления (муниципальных органов), органов управления государственными внебюджетными фондами и казенных учреждений)</t>
  </si>
  <si>
    <t>902  1  11  09080  04  0001  120</t>
  </si>
  <si>
    <t xml:space="preserve"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
 (плата по договорам на установку и эксплуатацию рекламной конструкции на землях или земельных участках, находящихся в собственности городских округов </t>
  </si>
  <si>
    <t>906  1  13  02994  04  0001  130</t>
  </si>
  <si>
    <t xml:space="preserve"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
</t>
  </si>
  <si>
    <t>901  1 16   01084  01  0000 140</t>
  </si>
  <si>
    <t xml:space="preserve"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
</t>
  </si>
  <si>
    <t xml:space="preserve"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
</t>
  </si>
  <si>
    <t xml:space="preserve"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
</t>
  </si>
  <si>
    <t>017  1 16  01193 01 0000 140</t>
  </si>
  <si>
    <t>902 1  16  07090  04  0000  140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</si>
  <si>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</si>
  <si>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906 1  16  07090  04  0000  140</t>
  </si>
  <si>
    <t>913 1 16 10100 04 0000 000</t>
  </si>
  <si>
    <t>037  116 10123 01 0000 140</t>
  </si>
  <si>
    <t xml:space="preserve">000 1 16 11000 01 0000 140
</t>
  </si>
  <si>
    <t>Платежи, уплачиваемые в целях возмещения вреда</t>
  </si>
  <si>
    <t>000  1  17  00000  00  0000  140</t>
  </si>
  <si>
    <t>902  1  17  01040  04  0000  180</t>
  </si>
  <si>
    <t>919  1  17  01040  04  0000  180</t>
  </si>
  <si>
    <t>901  1  17  05040  04  0000  180</t>
  </si>
  <si>
    <t xml:space="preserve">919  2   02  15002 04 0000 150
</t>
  </si>
  <si>
    <t xml:space="preserve">Субсидии бюджетам городских округов на софинансирование капитальных вложений в объекты муниципальной собственности
</t>
  </si>
  <si>
    <t xml:space="preserve"> 901  2  02  20299  04  0000  150</t>
  </si>
  <si>
    <t xml:space="preserve"> 901  2  02  20302  04  0000  150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</si>
  <si>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</si>
  <si>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900  2  02  25519 04  0000  150</t>
  </si>
  <si>
    <t>Субсидии бюджетам городских округов на поддержку отрасли культуры</t>
  </si>
  <si>
    <t>908  2  02  25519 04  0000  150</t>
  </si>
  <si>
    <t>Субсидии на модернизацию библиотек в части комплектования книжных фондов на условиях софинансирования из федерального бюджета</t>
  </si>
  <si>
    <t>Субсидии на оснащение муниципальных организаций дополнительного образования (детские школы искусств) музыкальными инструментами, оборудованием и учебными материалами на условиях софинансирования из федерального бюджета</t>
  </si>
  <si>
    <t>901  2  02  29999 04  0000  150</t>
  </si>
  <si>
    <t xml:space="preserve">Субсидии на организацию  военно-патриотического воспитания и допризывной подготовки молодых граждан </t>
  </si>
  <si>
    <t>Субсидии  на реализацию мероприятий по поэтапному внедрению Всероссийского физкультурно-спортивного комплекса «Готов к труду и обороне» (ГТО)</t>
  </si>
  <si>
    <t>906  2  02  29999 04  0000  150</t>
  </si>
  <si>
    <t xml:space="preserve">Субсидии на создание в муниципальных общеобразовательных организациях условий для организации горячего питания обучающихся 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</si>
  <si>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</si>
  <si>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>Субвенции местным бюджетам на осуществление государственных полномочий Свердловской области по хранению, комплектованию, учету и использованию архивных документов, относящихся к государственной собственности Свердловской области</t>
  </si>
  <si>
    <t>Субвенции местным бюджетам на 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</t>
  </si>
  <si>
    <t>Субвенции местным бюджетам на 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</si>
  <si>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Субвенции местным бюджетам на 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</si>
  <si>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Субвенции местным бюджетам на осуществление государственных полномочий Свердловской области по постановке на учет и учету граждан Российской Федерации, имеющих право на получение жилищных субсидий (единовременных социальных выплат) на приобретение или строительство жилых помещений в соответствии с федеральным законом о жилищных субсидиях гражданам, выезжающим из районов Крайнего Севера и приравненных к ним местностей</t>
  </si>
  <si>
    <t>Субвенции местным бюджетам на осуществление государственного полномочия Свердловской области в сфере организации мероприятий при осуществлении деятельности по обращению с животными без владельцев</t>
  </si>
  <si>
    <t>Субвенции местным бюджетам на осуществление государственных полномочий Свердловской области по организации и обеспечению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</si>
  <si>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</si>
  <si>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городских округов на оплату жилищно-коммунальных услуг отдельным категориям граждан</t>
  </si>
  <si>
    <t>Субвенции бюджетам городских округов на компенсацию отдельным категориям граждан оплаты взноса на капитальный ремонт общего имущества в многоквартирном доме</t>
  </si>
  <si>
    <t>Субвенции на 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</t>
  </si>
  <si>
    <t>Межбюджетные трансферты на обеспечение меры социальной поддержки по бесплатному получению художественного образования в муниципальных организациях дополнительного образования, в том числе в домах детского творчества, детских школах искусств, детям-сиротам, детям, оставшимся без попечения родителей, и иным категориям несовершеннолетних граждан, нуждающихся в социальной поддержке</t>
  </si>
  <si>
    <t>906 2  18 04010  04 0000 150</t>
  </si>
  <si>
    <t>906 2 18 04020 04 0000 000</t>
  </si>
  <si>
    <t>Объем средств по решению о бюджете на 2023 год, тыс. руб.</t>
  </si>
  <si>
    <t>Объем средств по решению о бюджете на 2023 год  в тысячах рублей</t>
  </si>
  <si>
    <t>Сумма бюджетных назначений на 2023 год                (в тыс.руб.)</t>
  </si>
  <si>
    <t>908  1  13  02994  04  0006  130</t>
  </si>
  <si>
    <t>906  2  02  45179  04  0000  150</t>
  </si>
  <si>
    <t>Межбюджетные трансферты, передаваемые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</si>
  <si>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182  1  01  02140  01  0000  110</t>
  </si>
  <si>
    <t xml:space="preserve"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
</t>
  </si>
  <si>
    <t>ГОСУДАРСТВЕННАЯ ПОШЛИНА</t>
  </si>
  <si>
    <t>017 1 11 05430 04 0000 120</t>
  </si>
  <si>
    <t xml:space="preserve">Плата за публичный сервитут, предусмотренная решением уполномоченного органа об установлении публичного сервитута в отношении земельных участков, которые расположены в границах городских округов, находятся в федеральной собственности и осуществление полномочий Российской Федерации по управлению и распоряжению которыми передано органам государственной власти субъектов Российской Федерации и не предоставлены гражданам или юридическим лицам (за исключением органов государственной власти (государственных органов), органов местного самоуправления (муниципальных органов), органов управления государственными внебюджетными фондами и казенных учреждений)
</t>
  </si>
  <si>
    <t>000  1  13  01000  00  0000  130</t>
  </si>
  <si>
    <t xml:space="preserve">Доходы от оказания платных услуг (работ)
</t>
  </si>
  <si>
    <t>000  1  13  01994  04  0000  130</t>
  </si>
  <si>
    <t>Прочие доходы от оказания платных услуг (работ) получателями средств бюджетов городских округов</t>
  </si>
  <si>
    <t>901  1  13  01994  04  0000  130</t>
  </si>
  <si>
    <t xml:space="preserve"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публично-правовой компании "Фонд развития территорий"
</t>
  </si>
  <si>
    <t xml:space="preserve"> 901  2  02  25497  04  0000  150</t>
  </si>
  <si>
    <t xml:space="preserve">Субсидии бюджетам городских округов на реализацию мероприятий по обеспечению жильем молодых семей
</t>
  </si>
  <si>
    <t xml:space="preserve"> 901  2  02  25576  04  0000  150</t>
  </si>
  <si>
    <t>Субсидии бюджетам городских округов на обеспечение комплексного развития сельских территорий</t>
  </si>
  <si>
    <t>901  2  02  29999  04  0000  150</t>
  </si>
  <si>
    <t>Субсидии   предоставление региональных социальных выплат молодым семьям на улучшение жилищных условий</t>
  </si>
  <si>
    <t xml:space="preserve">Субсидии  на  улучшение жилищных условий граждан, проживающих на сельских территориях  </t>
  </si>
  <si>
    <t>901  2  02  45424  04  0000  150</t>
  </si>
  <si>
    <t xml:space="preserve">Межбюджетные трансферты, передаваемые бюджетам городских округов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
</t>
  </si>
  <si>
    <t xml:space="preserve">Межбюджетные трансферты на организацию бесплатного горячего питания обучающихся, получающих начальное общее образование в муниципальных общеобразовательных организациях, расположенных на территории Свердловской области </t>
  </si>
  <si>
    <t xml:space="preserve">Межбюджетные трансферты  на обеспечение отдыха отдельных категорий детей, проживающих на территории
Свердловской области, в организациях отдыха детей и
их оздоровления, расположенных на побережье Черного моря
</t>
  </si>
  <si>
    <t>Межбюджетные трансферты на обеспечение дополнительных гарантий по социальной поддержке детей-сирот и детей, оставшихся без попечения родителей, лиц из числа детей-сирот и детей, оставшихся без попечения родителей, лиц, потерявших в период обучения обоих родителей или единственного родителя, обучающихся в муниципальных образовательных организациях</t>
  </si>
  <si>
    <t xml:space="preserve"> по состоянию на 01.05.2023 года</t>
  </si>
  <si>
    <t>Исполнено    на 01.05.2023г., в тыс. руб.</t>
  </si>
  <si>
    <t>на 01.05.2023 г.</t>
  </si>
  <si>
    <t>Исполнение на 01.05.2023 г., в тысячах рублей</t>
  </si>
  <si>
    <t>на  01.05.2023 г.</t>
  </si>
  <si>
    <r>
      <t xml:space="preserve">    </t>
    </r>
    <r>
      <rPr>
        <vertAlign val="superscript"/>
        <sz val="12"/>
        <rFont val="Liberation Serif"/>
        <family val="1"/>
        <charset val="204"/>
      </rPr>
      <t>1*</t>
    </r>
    <r>
      <rPr>
        <sz val="12"/>
        <rFont val="Liberation Serif"/>
        <family val="1"/>
        <charset val="204"/>
      </rPr>
      <t xml:space="preserve"> Примечание:  Общая сумма расходов, осуществленных за счет резервного фонда администрации Невьянского городского округа, составила  5083,74</t>
    </r>
    <r>
      <rPr>
        <b/>
        <sz val="12"/>
        <rFont val="Liberation Serif"/>
        <family val="1"/>
        <charset val="204"/>
      </rPr>
      <t xml:space="preserve">  </t>
    </r>
    <r>
      <rPr>
        <sz val="12"/>
        <rFont val="Liberation Serif"/>
        <family val="1"/>
        <charset val="204"/>
      </rPr>
      <t>тыс. рублей. Расходы, осуществленные за счет резервного фонда администрации Невьянского городского округа, отражены по соответствующим разделам бюджетной классификации. Процент исполнения расходов, осуществленных за счет резервного администрации Невьянского городского округа, рассчитан с учетом средств резервного фонда, отраженных по другим разделам бюджетной классификации.</t>
    </r>
  </si>
  <si>
    <t>Исполнение бюджета Невьянского городского округа по состоянию на 01.05.2023 г.</t>
  </si>
  <si>
    <t>Сумма фактического поступления на 01.05.2023 г.              (в тыс.руб.)</t>
  </si>
  <si>
    <t>Рост, снижение                  (+, -) в тыс. руб.</t>
  </si>
  <si>
    <t>901  1  13  02994  04  0006  130</t>
  </si>
  <si>
    <t>906  1  13  02994  04  0007  130</t>
  </si>
  <si>
    <t>000  1  14  01000  00  0000  410</t>
  </si>
  <si>
    <t>Доходы от продажи квартир</t>
  </si>
  <si>
    <t>902  1  14  01040  04  0000  410</t>
  </si>
  <si>
    <t>Доходы от продажи квартир, находящихся в собственности городских округов</t>
  </si>
  <si>
    <t>902  1  14  02042  04  0000  410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</si>
  <si>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</si>
  <si>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902  1  14  06024  04  0000  430</t>
  </si>
  <si>
    <t xml:space="preserve"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
</t>
  </si>
  <si>
    <t>019  1 16   01183  01  0000 140</t>
  </si>
  <si>
    <t xml:space="preserve"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Федерации, налагаемые мировыми судьями, комиссиями по делам несовершеннолетних и защите их прав
</t>
  </si>
  <si>
    <t>042  1 16   01193  01  0000 140</t>
  </si>
  <si>
    <t>901 1  16  07090  04  0000  140</t>
  </si>
  <si>
    <t>919 1  16  07090  04  0000  140</t>
  </si>
  <si>
    <t>188  116 10123 01 0041 140</t>
  </si>
  <si>
    <t>901  2 02  25555  04  0000  150</t>
  </si>
  <si>
    <t xml:space="preserve">Субсидии бюджетам городских округов на реализацию программ формирования современной городской среды
</t>
  </si>
  <si>
    <t>901  2  02  49999  04  0000  150</t>
  </si>
  <si>
    <t xml:space="preserve">Межбюджетные трансферты на на оказание финансовой и материальной помощи гражданам, пострадавшим в результате чрезвычайной ситуации муниципального характера </t>
  </si>
  <si>
    <t xml:space="preserve">Межбюджетные трансферты для детального инструментального обследования, выполнения инженерных изысканий с последующей разработкой архитектурно-строительных решений и прохождения государственной экспертизы проектной документации по объекту: жилой дом, расположенный по адресу: Невьянский район, пос. Цементный, ул. Ленина, д. 70 </t>
  </si>
  <si>
    <t xml:space="preserve">Межбюджетные трансферты  на организацию электро-, тепло-, газо- и водоснабжения, водоотведения, снабжения населения топливом </t>
  </si>
  <si>
    <t xml:space="preserve">Межбюджетные трансферты на предоставление государственной поддержки на конкурсной основе муниципальным учреждениям культуры Свердловской области на поддержку любительских творческих коллективов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</si>
</sst>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000"/>
    <numFmt numFmtId="166" formatCode="#,##0.0"/>
    <numFmt numFmtId="167" formatCode="0.0%"/>
    <numFmt numFmtId="168" formatCode="#,##0.00000"/>
  </numFmts>
  <fonts count="3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rgb="FF000000"/>
      <name val="Arial Cyr"/>
      <family val="2"/>
    </font>
    <font>
      <sz val="8"/>
      <color rgb="FF000000"/>
      <name val="Arial Cyr"/>
      <family val="2"/>
    </font>
    <font>
      <sz val="10"/>
      <name val="Liberation Serif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0"/>
      <name val="Liberation Serif"/>
      <family val="1"/>
      <charset val="204"/>
    </font>
    <font>
      <sz val="11"/>
      <color theme="1"/>
      <name val="Liberation Serif"/>
      <family val="1"/>
      <charset val="204"/>
    </font>
    <font>
      <sz val="10"/>
      <color theme="1"/>
      <name val="Liberation Serif"/>
      <family val="1"/>
      <charset val="204"/>
    </font>
    <font>
      <b/>
      <i/>
      <sz val="10"/>
      <name val="Liberation Serif"/>
      <family val="1"/>
      <charset val="204"/>
    </font>
    <font>
      <b/>
      <sz val="11"/>
      <name val="Liberation Serif"/>
      <family val="1"/>
      <charset val="204"/>
    </font>
    <font>
      <b/>
      <i/>
      <sz val="11"/>
      <name val="Liberation Serif"/>
      <family val="1"/>
      <charset val="204"/>
    </font>
    <font>
      <b/>
      <sz val="9"/>
      <name val="Liberation Serif"/>
      <family val="1"/>
      <charset val="204"/>
    </font>
    <font>
      <sz val="11"/>
      <name val="Liberation Serif"/>
      <family val="1"/>
      <charset val="204"/>
    </font>
    <font>
      <sz val="10"/>
      <color rgb="FF000000"/>
      <name val="Liberation Serif"/>
      <family val="1"/>
      <charset val="204"/>
    </font>
    <font>
      <sz val="9"/>
      <name val="Liberation Serif"/>
      <family val="1"/>
      <charset val="204"/>
    </font>
    <font>
      <sz val="12"/>
      <color rgb="FF000000"/>
      <name val="Liberation Serif"/>
      <family val="1"/>
      <charset val="204"/>
    </font>
    <font>
      <b/>
      <sz val="11"/>
      <color theme="1"/>
      <name val="Liberation Serif"/>
      <family val="1"/>
      <charset val="204"/>
    </font>
    <font>
      <b/>
      <i/>
      <sz val="14"/>
      <name val="Liberation Serif"/>
      <family val="1"/>
      <charset val="204"/>
    </font>
    <font>
      <i/>
      <sz val="12"/>
      <name val="Liberation Serif"/>
      <family val="1"/>
      <charset val="204"/>
    </font>
    <font>
      <b/>
      <sz val="12"/>
      <name val="Liberation Serif"/>
      <family val="1"/>
      <charset val="204"/>
    </font>
    <font>
      <sz val="12"/>
      <name val="Liberation Serif"/>
      <family val="1"/>
      <charset val="204"/>
    </font>
    <font>
      <b/>
      <i/>
      <sz val="12"/>
      <name val="Liberation Serif"/>
      <family val="1"/>
      <charset val="204"/>
    </font>
    <font>
      <vertAlign val="superscript"/>
      <sz val="12"/>
      <name val="Liberation Serif"/>
      <family val="1"/>
      <charset val="204"/>
    </font>
    <font>
      <b/>
      <sz val="12"/>
      <color theme="1"/>
      <name val="Liberation Serif"/>
      <family val="1"/>
      <charset val="204"/>
    </font>
    <font>
      <b/>
      <sz val="12"/>
      <color rgb="FF000000"/>
      <name val="Liberation Serif"/>
      <family val="1"/>
      <charset val="204"/>
    </font>
    <font>
      <sz val="12"/>
      <color theme="1"/>
      <name val="Liberation Serif"/>
      <family val="1"/>
      <charset val="204"/>
    </font>
    <font>
      <b/>
      <sz val="12"/>
      <color indexed="8"/>
      <name val="Liberation Serif"/>
      <family val="1"/>
      <charset val="204"/>
    </font>
    <font>
      <b/>
      <sz val="11"/>
      <color indexed="8"/>
      <name val="Liberation Serif"/>
      <family val="1"/>
      <charset val="204"/>
    </font>
    <font>
      <sz val="10"/>
      <color indexed="8"/>
      <name val="Liberation Serif"/>
      <family val="1"/>
      <charset val="204"/>
    </font>
    <font>
      <b/>
      <sz val="14"/>
      <color indexed="8"/>
      <name val="Liberation Serif"/>
      <family val="1"/>
      <charset val="204"/>
    </font>
    <font>
      <b/>
      <sz val="10"/>
      <color indexed="8"/>
      <name val="Liberation Serif"/>
      <family val="1"/>
      <charset val="204"/>
    </font>
    <font>
      <sz val="12"/>
      <color indexed="8"/>
      <name val="Liberation Serif"/>
      <family val="1"/>
      <charset val="204"/>
    </font>
    <font>
      <sz val="14"/>
      <name val="Liberation Serif"/>
      <family val="1"/>
      <charset val="204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3" fillId="2" borderId="14"/>
    <xf numFmtId="4" fontId="4" fillId="0" borderId="15">
      <alignment horizontal="right" vertical="top" shrinkToFit="1"/>
    </xf>
    <xf numFmtId="0" fontId="6" fillId="0" borderId="0" applyNumberFormat="0" applyFill="0" applyBorder="0" applyAlignment="0" applyProtection="0"/>
    <xf numFmtId="49" fontId="4" fillId="0" borderId="17">
      <alignment horizontal="center"/>
    </xf>
  </cellStyleXfs>
  <cellXfs count="306">
    <xf numFmtId="0" fontId="0" fillId="0" borderId="0" xfId="0"/>
    <xf numFmtId="0" fontId="0" fillId="0" borderId="0" xfId="0" applyFill="1"/>
    <xf numFmtId="0" fontId="8" fillId="0" borderId="0" xfId="0" applyFont="1"/>
    <xf numFmtId="0" fontId="21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0" fontId="7" fillId="0" borderId="0" xfId="0" applyFont="1"/>
    <xf numFmtId="0" fontId="21" fillId="0" borderId="1" xfId="0" applyFont="1" applyBorder="1" applyAlignment="1">
      <alignment horizontal="center" vertical="top" wrapText="1"/>
    </xf>
    <xf numFmtId="165" fontId="21" fillId="0" borderId="1" xfId="0" applyNumberFormat="1" applyFont="1" applyBorder="1" applyAlignment="1">
      <alignment horizontal="center" vertical="center"/>
    </xf>
    <xf numFmtId="4" fontId="21" fillId="0" borderId="1" xfId="0" applyNumberFormat="1" applyFont="1" applyFill="1" applyBorder="1"/>
    <xf numFmtId="0" fontId="21" fillId="0" borderId="1" xfId="0" applyFont="1" applyFill="1" applyBorder="1"/>
    <xf numFmtId="165" fontId="22" fillId="0" borderId="1" xfId="0" applyNumberFormat="1" applyFont="1" applyBorder="1" applyAlignment="1">
      <alignment horizontal="center" wrapText="1"/>
    </xf>
    <xf numFmtId="4" fontId="22" fillId="0" borderId="1" xfId="0" applyNumberFormat="1" applyFont="1" applyFill="1" applyBorder="1" applyAlignment="1">
      <alignment wrapText="1"/>
    </xf>
    <xf numFmtId="0" fontId="8" fillId="0" borderId="0" xfId="0" applyFont="1" applyAlignment="1">
      <alignment wrapText="1"/>
    </xf>
    <xf numFmtId="165" fontId="22" fillId="0" borderId="1" xfId="0" applyNumberFormat="1" applyFont="1" applyBorder="1" applyAlignment="1">
      <alignment horizontal="center"/>
    </xf>
    <xf numFmtId="4" fontId="22" fillId="0" borderId="1" xfId="0" applyNumberFormat="1" applyFont="1" applyFill="1" applyBorder="1"/>
    <xf numFmtId="0" fontId="22" fillId="0" borderId="1" xfId="0" applyFont="1" applyFill="1" applyBorder="1"/>
    <xf numFmtId="0" fontId="21" fillId="0" borderId="0" xfId="0" applyFont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8" fillId="0" borderId="0" xfId="0" applyFont="1" applyBorder="1"/>
    <xf numFmtId="165" fontId="21" fillId="0" borderId="0" xfId="0" applyNumberFormat="1" applyFont="1" applyBorder="1" applyAlignment="1">
      <alignment horizontal="center" vertical="center"/>
    </xf>
    <xf numFmtId="0" fontId="21" fillId="0" borderId="0" xfId="0" applyFont="1" applyBorder="1" applyAlignment="1">
      <alignment vertical="justify"/>
    </xf>
    <xf numFmtId="164" fontId="21" fillId="0" borderId="0" xfId="0" applyNumberFormat="1" applyFont="1" applyFill="1" applyBorder="1"/>
    <xf numFmtId="0" fontId="21" fillId="0" borderId="0" xfId="0" applyFont="1" applyBorder="1"/>
    <xf numFmtId="164" fontId="21" fillId="0" borderId="0" xfId="0" applyNumberFormat="1" applyFont="1" applyBorder="1"/>
    <xf numFmtId="165" fontId="22" fillId="0" borderId="0" xfId="0" applyNumberFormat="1" applyFont="1" applyBorder="1" applyAlignment="1">
      <alignment horizontal="center" wrapText="1"/>
    </xf>
    <xf numFmtId="0" fontId="22" fillId="0" borderId="0" xfId="0" applyFont="1" applyBorder="1" applyAlignment="1">
      <alignment vertical="justify" wrapText="1"/>
    </xf>
    <xf numFmtId="0" fontId="22" fillId="0" borderId="0" xfId="0" applyFont="1" applyFill="1" applyBorder="1" applyAlignment="1">
      <alignment wrapText="1"/>
    </xf>
    <xf numFmtId="0" fontId="22" fillId="0" borderId="0" xfId="0" applyFont="1" applyBorder="1" applyAlignment="1">
      <alignment wrapText="1"/>
    </xf>
    <xf numFmtId="164" fontId="22" fillId="0" borderId="0" xfId="0" applyNumberFormat="1" applyFont="1" applyBorder="1"/>
    <xf numFmtId="165" fontId="22" fillId="0" borderId="0" xfId="0" applyNumberFormat="1" applyFont="1" applyBorder="1" applyAlignment="1">
      <alignment horizontal="center"/>
    </xf>
    <xf numFmtId="164" fontId="22" fillId="0" borderId="0" xfId="0" applyNumberFormat="1" applyFont="1" applyFill="1" applyBorder="1"/>
    <xf numFmtId="0" fontId="22" fillId="0" borderId="0" xfId="0" applyFont="1" applyBorder="1"/>
    <xf numFmtId="4" fontId="22" fillId="0" borderId="20" xfId="0" applyNumberFormat="1" applyFont="1" applyFill="1" applyBorder="1"/>
    <xf numFmtId="4" fontId="8" fillId="0" borderId="0" xfId="0" applyNumberFormat="1" applyFont="1" applyBorder="1"/>
    <xf numFmtId="165" fontId="21" fillId="0" borderId="1" xfId="0" applyNumberFormat="1" applyFont="1" applyBorder="1" applyAlignment="1">
      <alignment horizontal="center" vertical="top"/>
    </xf>
    <xf numFmtId="4" fontId="21" fillId="0" borderId="1" xfId="0" applyNumberFormat="1" applyFont="1" applyFill="1" applyBorder="1" applyAlignment="1">
      <alignment vertical="top"/>
    </xf>
    <xf numFmtId="4" fontId="8" fillId="0" borderId="0" xfId="0" applyNumberFormat="1" applyFont="1"/>
    <xf numFmtId="165" fontId="21" fillId="0" borderId="0" xfId="0" applyNumberFormat="1" applyFont="1" applyBorder="1" applyAlignment="1">
      <alignment horizontal="center" vertical="top"/>
    </xf>
    <xf numFmtId="0" fontId="21" fillId="0" borderId="0" xfId="0" applyFont="1" applyBorder="1" applyAlignment="1">
      <alignment vertical="justify" wrapText="1"/>
    </xf>
    <xf numFmtId="0" fontId="21" fillId="0" borderId="0" xfId="0" applyFont="1" applyFill="1" applyBorder="1" applyAlignment="1">
      <alignment vertical="top"/>
    </xf>
    <xf numFmtId="0" fontId="21" fillId="0" borderId="0" xfId="0" applyFont="1" applyBorder="1" applyAlignment="1">
      <alignment vertical="top"/>
    </xf>
    <xf numFmtId="0" fontId="22" fillId="0" borderId="0" xfId="0" applyFont="1" applyFill="1" applyBorder="1"/>
    <xf numFmtId="165" fontId="21" fillId="0" borderId="1" xfId="0" applyNumberFormat="1" applyFont="1" applyBorder="1" applyAlignment="1">
      <alignment horizontal="center"/>
    </xf>
    <xf numFmtId="165" fontId="21" fillId="0" borderId="0" xfId="0" applyNumberFormat="1" applyFont="1" applyBorder="1" applyAlignment="1">
      <alignment horizontal="center"/>
    </xf>
    <xf numFmtId="0" fontId="21" fillId="0" borderId="0" xfId="0" applyFont="1" applyFill="1" applyBorder="1"/>
    <xf numFmtId="0" fontId="22" fillId="0" borderId="0" xfId="0" applyFont="1" applyBorder="1" applyAlignment="1">
      <alignment vertical="justify"/>
    </xf>
    <xf numFmtId="0" fontId="16" fillId="0" borderId="0" xfId="0" applyFont="1"/>
    <xf numFmtId="4" fontId="16" fillId="0" borderId="0" xfId="0" applyNumberFormat="1" applyFont="1"/>
    <xf numFmtId="0" fontId="22" fillId="0" borderId="0" xfId="0" applyFont="1" applyFill="1" applyBorder="1" applyAlignment="1">
      <alignment vertical="justify" wrapText="1"/>
    </xf>
    <xf numFmtId="0" fontId="16" fillId="0" borderId="0" xfId="0" applyFont="1" applyBorder="1"/>
    <xf numFmtId="165" fontId="22" fillId="0" borderId="1" xfId="0" applyNumberFormat="1" applyFont="1" applyBorder="1" applyAlignment="1">
      <alignment horizontal="center" vertical="center"/>
    </xf>
    <xf numFmtId="165" fontId="22" fillId="0" borderId="1" xfId="0" applyNumberFormat="1" applyFont="1" applyFill="1" applyBorder="1" applyAlignment="1">
      <alignment horizontal="center"/>
    </xf>
    <xf numFmtId="165" fontId="22" fillId="0" borderId="0" xfId="0" applyNumberFormat="1" applyFont="1" applyBorder="1" applyAlignment="1">
      <alignment horizontal="center" vertical="center"/>
    </xf>
    <xf numFmtId="165" fontId="22" fillId="0" borderId="0" xfId="0" applyNumberFormat="1" applyFont="1" applyFill="1" applyBorder="1" applyAlignment="1">
      <alignment horizontal="center"/>
    </xf>
    <xf numFmtId="165" fontId="21" fillId="0" borderId="1" xfId="0" applyNumberFormat="1" applyFont="1" applyFill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165" fontId="21" fillId="0" borderId="0" xfId="0" applyNumberFormat="1" applyFont="1" applyFill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5" fillId="0" borderId="0" xfId="0" applyFont="1"/>
    <xf numFmtId="0" fontId="8" fillId="0" borderId="0" xfId="0" applyFont="1" applyFill="1"/>
    <xf numFmtId="0" fontId="5" fillId="0" borderId="0" xfId="0" applyFont="1" applyBorder="1"/>
    <xf numFmtId="0" fontId="21" fillId="0" borderId="0" xfId="0" applyFont="1" applyFill="1" applyBorder="1" applyAlignment="1"/>
    <xf numFmtId="0" fontId="14" fillId="0" borderId="0" xfId="1" applyNumberFormat="1" applyFont="1" applyFill="1" applyBorder="1" applyAlignment="1">
      <alignment vertical="top" wrapText="1"/>
    </xf>
    <xf numFmtId="0" fontId="25" fillId="0" borderId="0" xfId="0" applyFont="1" applyAlignment="1">
      <alignment wrapText="1"/>
    </xf>
    <xf numFmtId="0" fontId="9" fillId="0" borderId="1" xfId="0" applyFont="1" applyFill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center" wrapText="1"/>
    </xf>
    <xf numFmtId="0" fontId="8" fillId="0" borderId="1" xfId="0" applyFont="1" applyBorder="1"/>
    <xf numFmtId="0" fontId="25" fillId="0" borderId="1" xfId="0" applyFont="1" applyBorder="1" applyAlignment="1">
      <alignment horizontal="center" vertical="top"/>
    </xf>
    <xf numFmtId="167" fontId="27" fillId="0" borderId="1" xfId="0" applyNumberFormat="1" applyFont="1" applyBorder="1" applyAlignment="1">
      <alignment horizontal="center" vertical="top"/>
    </xf>
    <xf numFmtId="0" fontId="27" fillId="0" borderId="1" xfId="0" applyFont="1" applyBorder="1" applyAlignment="1">
      <alignment horizontal="center" vertical="top"/>
    </xf>
    <xf numFmtId="167" fontId="27" fillId="0" borderId="2" xfId="0" applyNumberFormat="1" applyFont="1" applyBorder="1" applyAlignment="1">
      <alignment horizontal="center" vertical="top"/>
    </xf>
    <xf numFmtId="0" fontId="27" fillId="0" borderId="1" xfId="0" applyFont="1" applyBorder="1" applyAlignment="1">
      <alignment vertical="top"/>
    </xf>
    <xf numFmtId="0" fontId="27" fillId="0" borderId="1" xfId="0" applyFont="1" applyBorder="1" applyAlignment="1">
      <alignment vertical="top" wrapText="1"/>
    </xf>
    <xf numFmtId="0" fontId="29" fillId="0" borderId="1" xfId="0" applyFont="1" applyFill="1" applyBorder="1" applyAlignment="1">
      <alignment horizontal="center" vertical="top" wrapText="1"/>
    </xf>
    <xf numFmtId="3" fontId="29" fillId="0" borderId="1" xfId="0" applyNumberFormat="1" applyFont="1" applyFill="1" applyBorder="1" applyAlignment="1">
      <alignment horizontal="center" vertical="top" wrapText="1"/>
    </xf>
    <xf numFmtId="0" fontId="30" fillId="0" borderId="1" xfId="0" applyFont="1" applyFill="1" applyBorder="1" applyAlignment="1">
      <alignment horizontal="left" vertical="top" wrapText="1"/>
    </xf>
    <xf numFmtId="166" fontId="14" fillId="0" borderId="1" xfId="0" applyNumberFormat="1" applyFont="1" applyFill="1" applyBorder="1" applyAlignment="1">
      <alignment horizontal="right"/>
    </xf>
    <xf numFmtId="0" fontId="32" fillId="0" borderId="1" xfId="0" applyFont="1" applyFill="1" applyBorder="1" applyAlignment="1">
      <alignment horizontal="center" vertical="top" wrapText="1"/>
    </xf>
    <xf numFmtId="3" fontId="32" fillId="0" borderId="1" xfId="0" applyNumberFormat="1" applyFont="1" applyFill="1" applyBorder="1" applyAlignment="1">
      <alignment horizontal="center" vertical="top" wrapText="1"/>
    </xf>
    <xf numFmtId="0" fontId="33" fillId="0" borderId="1" xfId="0" applyFont="1" applyFill="1" applyBorder="1" applyAlignment="1">
      <alignment horizontal="left" vertical="top" wrapText="1"/>
    </xf>
    <xf numFmtId="166" fontId="22" fillId="0" borderId="1" xfId="0" applyNumberFormat="1" applyFont="1" applyFill="1" applyBorder="1" applyAlignment="1">
      <alignment horizontal="right" vertical="top"/>
    </xf>
    <xf numFmtId="4" fontId="21" fillId="0" borderId="1" xfId="0" applyNumberFormat="1" applyFont="1" applyBorder="1"/>
    <xf numFmtId="0" fontId="27" fillId="0" borderId="1" xfId="0" applyFont="1" applyBorder="1" applyAlignment="1">
      <alignment horizontal="left" vertical="top" wrapText="1" indent="2"/>
    </xf>
    <xf numFmtId="0" fontId="25" fillId="0" borderId="1" xfId="0" applyFont="1" applyBorder="1" applyAlignment="1">
      <alignment horizontal="left" vertical="top" wrapText="1" indent="2"/>
    </xf>
    <xf numFmtId="0" fontId="25" fillId="0" borderId="1" xfId="0" applyFont="1" applyBorder="1" applyAlignment="1">
      <alignment vertical="top" wrapText="1"/>
    </xf>
    <xf numFmtId="0" fontId="27" fillId="0" borderId="1" xfId="0" applyFont="1" applyBorder="1" applyAlignment="1">
      <alignment horizontal="left" vertical="top" wrapText="1"/>
    </xf>
    <xf numFmtId="0" fontId="21" fillId="0" borderId="27" xfId="0" applyFont="1" applyBorder="1" applyAlignment="1">
      <alignment vertical="justify"/>
    </xf>
    <xf numFmtId="0" fontId="22" fillId="0" borderId="27" xfId="0" applyFont="1" applyBorder="1" applyAlignment="1">
      <alignment vertical="justify" wrapText="1"/>
    </xf>
    <xf numFmtId="0" fontId="21" fillId="0" borderId="27" xfId="0" applyFont="1" applyBorder="1" applyAlignment="1">
      <alignment vertical="justify" wrapText="1"/>
    </xf>
    <xf numFmtId="0" fontId="22" fillId="0" borderId="27" xfId="0" applyFont="1" applyBorder="1" applyAlignment="1">
      <alignment vertical="justify"/>
    </xf>
    <xf numFmtId="0" fontId="22" fillId="0" borderId="27" xfId="0" applyFont="1" applyFill="1" applyBorder="1" applyAlignment="1">
      <alignment vertical="justify" wrapText="1"/>
    </xf>
    <xf numFmtId="0" fontId="17" fillId="0" borderId="27" xfId="0" applyFont="1" applyBorder="1"/>
    <xf numFmtId="0" fontId="23" fillId="0" borderId="27" xfId="0" applyFont="1" applyFill="1" applyBorder="1" applyAlignment="1">
      <alignment vertical="justify"/>
    </xf>
    <xf numFmtId="0" fontId="21" fillId="0" borderId="2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8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vertical="top"/>
    </xf>
    <xf numFmtId="0" fontId="5" fillId="3" borderId="0" xfId="0" applyFont="1" applyFill="1"/>
    <xf numFmtId="0" fontId="8" fillId="3" borderId="0" xfId="0" applyFont="1" applyFill="1"/>
    <xf numFmtId="0" fontId="8" fillId="3" borderId="0" xfId="0" applyFont="1" applyFill="1" applyBorder="1"/>
    <xf numFmtId="0" fontId="9" fillId="3" borderId="1" xfId="0" applyFont="1" applyFill="1" applyBorder="1" applyAlignment="1">
      <alignment horizontal="center" vertical="top" wrapText="1"/>
    </xf>
    <xf numFmtId="0" fontId="18" fillId="3" borderId="1" xfId="0" applyFont="1" applyFill="1" applyBorder="1" applyAlignment="1">
      <alignment horizontal="center" vertical="top" wrapText="1"/>
    </xf>
    <xf numFmtId="0" fontId="8" fillId="3" borderId="1" xfId="0" applyFont="1" applyFill="1" applyBorder="1"/>
    <xf numFmtId="4" fontId="26" fillId="3" borderId="1" xfId="0" applyNumberFormat="1" applyFont="1" applyFill="1" applyBorder="1" applyAlignment="1">
      <alignment horizontal="right" vertical="top" wrapText="1"/>
    </xf>
    <xf numFmtId="4" fontId="27" fillId="3" borderId="1" xfId="0" applyNumberFormat="1" applyFont="1" applyFill="1" applyBorder="1" applyAlignment="1">
      <alignment horizontal="right" vertical="top" wrapText="1"/>
    </xf>
    <xf numFmtId="4" fontId="27" fillId="3" borderId="1" xfId="0" applyNumberFormat="1" applyFont="1" applyFill="1" applyBorder="1" applyAlignment="1">
      <alignment vertical="top"/>
    </xf>
    <xf numFmtId="0" fontId="21" fillId="3" borderId="1" xfId="0" applyFont="1" applyFill="1" applyBorder="1" applyAlignment="1">
      <alignment horizontal="center" vertical="top" wrapText="1"/>
    </xf>
    <xf numFmtId="0" fontId="21" fillId="3" borderId="2" xfId="0" applyFont="1" applyFill="1" applyBorder="1" applyAlignment="1">
      <alignment horizontal="center" vertical="top" wrapText="1"/>
    </xf>
    <xf numFmtId="4" fontId="25" fillId="3" borderId="1" xfId="0" applyNumberFormat="1" applyFont="1" applyFill="1" applyBorder="1" applyAlignment="1">
      <alignment horizontal="right"/>
    </xf>
    <xf numFmtId="4" fontId="27" fillId="3" borderId="1" xfId="0" applyNumberFormat="1" applyFont="1" applyFill="1" applyBorder="1" applyAlignment="1">
      <alignment horizontal="right" wrapText="1"/>
    </xf>
    <xf numFmtId="4" fontId="22" fillId="3" borderId="1" xfId="0" applyNumberFormat="1" applyFont="1" applyFill="1" applyBorder="1" applyAlignment="1">
      <alignment wrapText="1"/>
    </xf>
    <xf numFmtId="4" fontId="27" fillId="3" borderId="1" xfId="0" applyNumberFormat="1" applyFont="1" applyFill="1" applyBorder="1" applyAlignment="1">
      <alignment horizontal="right"/>
    </xf>
    <xf numFmtId="4" fontId="22" fillId="3" borderId="1" xfId="0" applyNumberFormat="1" applyFont="1" applyFill="1" applyBorder="1"/>
    <xf numFmtId="4" fontId="25" fillId="3" borderId="1" xfId="0" applyNumberFormat="1" applyFont="1" applyFill="1" applyBorder="1" applyAlignment="1">
      <alignment horizontal="right" vertical="top"/>
    </xf>
    <xf numFmtId="0" fontId="19" fillId="3" borderId="0" xfId="0" applyFont="1" applyFill="1" applyAlignment="1">
      <alignment horizontal="center"/>
    </xf>
    <xf numFmtId="0" fontId="20" fillId="3" borderId="0" xfId="0" applyFont="1" applyFill="1" applyBorder="1" applyAlignment="1">
      <alignment horizontal="center"/>
    </xf>
    <xf numFmtId="0" fontId="22" fillId="0" borderId="0" xfId="1" applyNumberFormat="1" applyFont="1" applyFill="1" applyBorder="1" applyAlignment="1">
      <alignment horizontal="left" vertical="top" wrapText="1"/>
    </xf>
    <xf numFmtId="0" fontId="25" fillId="0" borderId="0" xfId="0" applyFont="1" applyFill="1" applyAlignment="1">
      <alignment horizontal="center" wrapText="1"/>
    </xf>
    <xf numFmtId="0" fontId="25" fillId="0" borderId="0" xfId="0" applyFont="1" applyFill="1" applyAlignment="1">
      <alignment horizontal="center"/>
    </xf>
    <xf numFmtId="0" fontId="28" fillId="0" borderId="0" xfId="0" applyFont="1" applyFill="1" applyBorder="1" applyAlignment="1">
      <alignment horizontal="center" vertical="top" wrapText="1"/>
    </xf>
    <xf numFmtId="0" fontId="28" fillId="0" borderId="3" xfId="0" applyFont="1" applyFill="1" applyBorder="1" applyAlignment="1">
      <alignment horizontal="center" vertical="top" wrapText="1"/>
    </xf>
    <xf numFmtId="0" fontId="31" fillId="0" borderId="0" xfId="0" applyFont="1" applyFill="1" applyBorder="1" applyAlignment="1">
      <alignment horizontal="center" vertical="top" wrapText="1"/>
    </xf>
    <xf numFmtId="0" fontId="34" fillId="0" borderId="0" xfId="1" applyFont="1" applyFill="1" applyAlignment="1">
      <alignment horizontal="center" wrapText="1"/>
    </xf>
    <xf numFmtId="0" fontId="35" fillId="0" borderId="0" xfId="0" applyFont="1" applyFill="1"/>
    <xf numFmtId="4" fontId="0" fillId="0" borderId="0" xfId="0" applyNumberFormat="1" applyFill="1"/>
    <xf numFmtId="0" fontId="7" fillId="0" borderId="1" xfId="3" applyFont="1" applyFill="1" applyBorder="1" applyAlignment="1">
      <alignment horizontal="left" vertical="top" wrapText="1"/>
    </xf>
    <xf numFmtId="4" fontId="11" fillId="0" borderId="1" xfId="3" applyNumberFormat="1" applyFont="1" applyFill="1" applyBorder="1" applyAlignment="1">
      <alignment horizontal="center" vertical="center"/>
    </xf>
    <xf numFmtId="0" fontId="5" fillId="0" borderId="1" xfId="3" applyFont="1" applyFill="1" applyBorder="1" applyAlignment="1">
      <alignment horizontal="left" vertical="top" wrapText="1"/>
    </xf>
    <xf numFmtId="4" fontId="14" fillId="0" borderId="1" xfId="0" applyNumberFormat="1" applyFont="1" applyFill="1" applyBorder="1" applyAlignment="1">
      <alignment horizontal="center" vertical="center" shrinkToFit="1"/>
    </xf>
    <xf numFmtId="4" fontId="14" fillId="0" borderId="1" xfId="0" applyNumberFormat="1" applyFont="1" applyFill="1" applyBorder="1" applyAlignment="1">
      <alignment horizontal="center" vertical="center"/>
    </xf>
    <xf numFmtId="4" fontId="14" fillId="0" borderId="1" xfId="3" applyNumberFormat="1" applyFont="1" applyFill="1" applyBorder="1" applyAlignment="1">
      <alignment horizontal="center" vertical="center"/>
    </xf>
    <xf numFmtId="4" fontId="11" fillId="0" borderId="1" xfId="3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top" wrapText="1"/>
    </xf>
    <xf numFmtId="0" fontId="5" fillId="0" borderId="1" xfId="1" applyNumberFormat="1" applyFont="1" applyFill="1" applyBorder="1" applyAlignment="1">
      <alignment horizontal="left" vertical="top" wrapText="1"/>
    </xf>
    <xf numFmtId="0" fontId="5" fillId="0" borderId="1" xfId="0" applyNumberFormat="1" applyFont="1" applyFill="1" applyBorder="1" applyAlignment="1">
      <alignment horizontal="left" vertical="top" wrapText="1"/>
    </xf>
    <xf numFmtId="49" fontId="5" fillId="0" borderId="1" xfId="0" applyNumberFormat="1" applyFont="1" applyFill="1" applyBorder="1" applyAlignment="1">
      <alignment horizontal="left" vertical="top" wrapText="1"/>
    </xf>
    <xf numFmtId="0" fontId="15" fillId="0" borderId="1" xfId="11" applyNumberFormat="1" applyFont="1" applyFill="1" applyBorder="1" applyAlignment="1" applyProtection="1">
      <alignment horizontal="left" vertical="top" wrapText="1"/>
    </xf>
    <xf numFmtId="0" fontId="5" fillId="0" borderId="1" xfId="8" applyFont="1" applyFill="1" applyBorder="1" applyAlignment="1">
      <alignment horizontal="left" vertical="top" wrapText="1" shrinkToFit="1"/>
    </xf>
    <xf numFmtId="0" fontId="5" fillId="0" borderId="1" xfId="8" applyNumberFormat="1" applyFont="1" applyFill="1" applyBorder="1" applyAlignment="1">
      <alignment horizontal="left" vertical="center" wrapText="1" shrinkToFit="1"/>
    </xf>
    <xf numFmtId="4" fontId="1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11" applyNumberFormat="1" applyFont="1" applyFill="1" applyBorder="1" applyAlignment="1" applyProtection="1">
      <alignment horizontal="left" vertical="top" wrapText="1"/>
    </xf>
    <xf numFmtId="4" fontId="22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wrapText="1"/>
    </xf>
    <xf numFmtId="0" fontId="9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justify" vertical="center"/>
    </xf>
    <xf numFmtId="4" fontId="14" fillId="0" borderId="1" xfId="3" applyNumberFormat="1" applyFont="1" applyFill="1" applyBorder="1" applyAlignment="1">
      <alignment horizontal="center" vertical="center" wrapText="1"/>
    </xf>
    <xf numFmtId="0" fontId="5" fillId="0" borderId="8" xfId="3" applyFont="1" applyFill="1" applyBorder="1" applyAlignment="1">
      <alignment vertical="center"/>
    </xf>
    <xf numFmtId="4" fontId="14" fillId="0" borderId="12" xfId="0" applyNumberFormat="1" applyFont="1" applyFill="1" applyBorder="1" applyAlignment="1">
      <alignment horizontal="center" vertical="center"/>
    </xf>
    <xf numFmtId="4" fontId="11" fillId="0" borderId="12" xfId="0" applyNumberFormat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vertical="center"/>
    </xf>
    <xf numFmtId="0" fontId="5" fillId="0" borderId="8" xfId="0" applyFont="1" applyFill="1" applyBorder="1" applyAlignment="1">
      <alignment vertical="center" wrapText="1"/>
    </xf>
    <xf numFmtId="0" fontId="5" fillId="0" borderId="8" xfId="3" applyFont="1" applyFill="1" applyBorder="1" applyAlignment="1">
      <alignment vertical="center" wrapText="1"/>
    </xf>
    <xf numFmtId="49" fontId="5" fillId="0" borderId="8" xfId="8" applyNumberFormat="1" applyFont="1" applyFill="1" applyBorder="1" applyAlignment="1" applyProtection="1">
      <alignment vertical="center" shrinkToFit="1"/>
    </xf>
    <xf numFmtId="0" fontId="9" fillId="0" borderId="8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15" fillId="0" borderId="8" xfId="0" applyFont="1" applyFill="1" applyBorder="1" applyAlignment="1">
      <alignment horizontal="left" vertical="center" wrapText="1"/>
    </xf>
    <xf numFmtId="0" fontId="13" fillId="0" borderId="8" xfId="3" applyFont="1" applyFill="1" applyBorder="1" applyAlignment="1">
      <alignment vertical="center"/>
    </xf>
    <xf numFmtId="0" fontId="5" fillId="0" borderId="8" xfId="3" applyNumberFormat="1" applyFont="1" applyFill="1" applyBorder="1" applyAlignment="1">
      <alignment vertical="center"/>
    </xf>
    <xf numFmtId="0" fontId="13" fillId="0" borderId="4" xfId="1" applyFont="1" applyFill="1" applyBorder="1" applyAlignment="1">
      <alignment vertical="center" wrapText="1"/>
    </xf>
    <xf numFmtId="0" fontId="13" fillId="0" borderId="5" xfId="1" applyFont="1" applyFill="1" applyBorder="1" applyAlignment="1">
      <alignment horizontal="left" vertical="center"/>
    </xf>
    <xf numFmtId="0" fontId="13" fillId="0" borderId="5" xfId="1" applyFont="1" applyFill="1" applyBorder="1" applyAlignment="1">
      <alignment horizontal="center" vertical="center" wrapText="1"/>
    </xf>
    <xf numFmtId="168" fontId="13" fillId="0" borderId="5" xfId="1" applyNumberFormat="1" applyFont="1" applyFill="1" applyBorder="1" applyAlignment="1">
      <alignment horizontal="center" vertical="center" wrapText="1"/>
    </xf>
    <xf numFmtId="0" fontId="13" fillId="0" borderId="10" xfId="1" applyFont="1" applyFill="1" applyBorder="1" applyAlignment="1">
      <alignment horizontal="center" vertical="center" wrapText="1"/>
    </xf>
    <xf numFmtId="0" fontId="7" fillId="0" borderId="18" xfId="1" applyFont="1" applyFill="1" applyBorder="1" applyAlignment="1">
      <alignment horizontal="center" vertical="center"/>
    </xf>
    <xf numFmtId="0" fontId="11" fillId="0" borderId="16" xfId="1" applyFont="1" applyFill="1" applyBorder="1" applyAlignment="1">
      <alignment horizontal="center" vertical="center" wrapText="1"/>
    </xf>
    <xf numFmtId="0" fontId="11" fillId="0" borderId="16" xfId="1" applyNumberFormat="1" applyFont="1" applyFill="1" applyBorder="1" applyAlignment="1">
      <alignment horizontal="center" vertical="center"/>
    </xf>
    <xf numFmtId="0" fontId="11" fillId="0" borderId="16" xfId="1" applyFont="1" applyFill="1" applyBorder="1" applyAlignment="1">
      <alignment horizontal="center" vertical="center"/>
    </xf>
    <xf numFmtId="1" fontId="11" fillId="0" borderId="19" xfId="1" applyNumberFormat="1" applyFont="1" applyFill="1" applyBorder="1" applyAlignment="1">
      <alignment horizontal="center" vertical="center"/>
    </xf>
    <xf numFmtId="0" fontId="7" fillId="0" borderId="6" xfId="3" applyFont="1" applyFill="1" applyBorder="1" applyAlignment="1">
      <alignment vertical="center"/>
    </xf>
    <xf numFmtId="0" fontId="7" fillId="0" borderId="7" xfId="3" applyFont="1" applyFill="1" applyBorder="1" applyAlignment="1">
      <alignment horizontal="left" vertical="top" wrapText="1"/>
    </xf>
    <xf numFmtId="4" fontId="11" fillId="0" borderId="7" xfId="3" applyNumberFormat="1" applyFont="1" applyFill="1" applyBorder="1" applyAlignment="1">
      <alignment horizontal="center" vertical="center"/>
    </xf>
    <xf numFmtId="0" fontId="7" fillId="0" borderId="4" xfId="3" applyFont="1" applyFill="1" applyBorder="1" applyAlignment="1">
      <alignment vertical="center"/>
    </xf>
    <xf numFmtId="0" fontId="7" fillId="0" borderId="5" xfId="3" applyFont="1" applyFill="1" applyBorder="1" applyAlignment="1">
      <alignment horizontal="left" vertical="top" wrapText="1"/>
    </xf>
    <xf numFmtId="4" fontId="11" fillId="0" borderId="5" xfId="3" applyNumberFormat="1" applyFont="1" applyFill="1" applyBorder="1" applyAlignment="1">
      <alignment horizontal="center" vertical="center"/>
    </xf>
    <xf numFmtId="4" fontId="11" fillId="0" borderId="10" xfId="3" applyNumberFormat="1" applyFont="1" applyFill="1" applyBorder="1" applyAlignment="1">
      <alignment horizontal="center" vertical="center"/>
    </xf>
    <xf numFmtId="0" fontId="7" fillId="0" borderId="18" xfId="3" applyFont="1" applyFill="1" applyBorder="1" applyAlignment="1">
      <alignment vertical="center"/>
    </xf>
    <xf numFmtId="0" fontId="7" fillId="0" borderId="16" xfId="3" applyFont="1" applyFill="1" applyBorder="1" applyAlignment="1">
      <alignment horizontal="left" vertical="top" wrapText="1"/>
    </xf>
    <xf numFmtId="4" fontId="11" fillId="0" borderId="16" xfId="3" applyNumberFormat="1" applyFont="1" applyFill="1" applyBorder="1" applyAlignment="1">
      <alignment horizontal="center" vertical="center"/>
    </xf>
    <xf numFmtId="4" fontId="11" fillId="0" borderId="19" xfId="3" applyNumberFormat="1" applyFont="1" applyFill="1" applyBorder="1" applyAlignment="1">
      <alignment horizontal="center" vertical="center"/>
    </xf>
    <xf numFmtId="0" fontId="5" fillId="0" borderId="6" xfId="3" applyFont="1" applyFill="1" applyBorder="1" applyAlignment="1">
      <alignment vertical="center"/>
    </xf>
    <xf numFmtId="0" fontId="5" fillId="0" borderId="7" xfId="3" applyFont="1" applyFill="1" applyBorder="1" applyAlignment="1">
      <alignment horizontal="left" vertical="top" wrapText="1"/>
    </xf>
    <xf numFmtId="4" fontId="14" fillId="0" borderId="7" xfId="0" applyNumberFormat="1" applyFont="1" applyFill="1" applyBorder="1" applyAlignment="1">
      <alignment horizontal="center" vertical="center" shrinkToFit="1"/>
    </xf>
    <xf numFmtId="4" fontId="14" fillId="0" borderId="7" xfId="0" applyNumberFormat="1" applyFont="1" applyFill="1" applyBorder="1" applyAlignment="1">
      <alignment horizontal="center" vertical="center"/>
    </xf>
    <xf numFmtId="4" fontId="14" fillId="0" borderId="7" xfId="3" applyNumberFormat="1" applyFont="1" applyFill="1" applyBorder="1" applyAlignment="1">
      <alignment horizontal="center" vertical="center"/>
    </xf>
    <xf numFmtId="4" fontId="14" fillId="0" borderId="11" xfId="0" applyNumberFormat="1" applyFont="1" applyFill="1" applyBorder="1" applyAlignment="1">
      <alignment horizontal="center" vertical="center"/>
    </xf>
    <xf numFmtId="0" fontId="5" fillId="0" borderId="9" xfId="3" applyFont="1" applyFill="1" applyBorder="1" applyAlignment="1">
      <alignment vertical="center"/>
    </xf>
    <xf numFmtId="0" fontId="5" fillId="0" borderId="2" xfId="3" applyFont="1" applyFill="1" applyBorder="1" applyAlignment="1">
      <alignment horizontal="left" vertical="top" wrapText="1"/>
    </xf>
    <xf numFmtId="4" fontId="14" fillId="0" borderId="2" xfId="0" applyNumberFormat="1" applyFont="1" applyFill="1" applyBorder="1" applyAlignment="1">
      <alignment horizontal="center" vertical="center" shrinkToFit="1"/>
    </xf>
    <xf numFmtId="4" fontId="14" fillId="0" borderId="2" xfId="0" applyNumberFormat="1" applyFont="1" applyFill="1" applyBorder="1" applyAlignment="1">
      <alignment horizontal="center" vertical="center"/>
    </xf>
    <xf numFmtId="4" fontId="14" fillId="0" borderId="2" xfId="3" applyNumberFormat="1" applyFont="1" applyFill="1" applyBorder="1" applyAlignment="1">
      <alignment horizontal="center" vertical="center"/>
    </xf>
    <xf numFmtId="4" fontId="14" fillId="0" borderId="13" xfId="0" applyNumberFormat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vertical="center"/>
    </xf>
    <xf numFmtId="0" fontId="5" fillId="0" borderId="7" xfId="1" applyFont="1" applyFill="1" applyBorder="1" applyAlignment="1">
      <alignment horizontal="left" vertical="top" wrapText="1"/>
    </xf>
    <xf numFmtId="0" fontId="7" fillId="0" borderId="24" xfId="3" applyFont="1" applyFill="1" applyBorder="1" applyAlignment="1">
      <alignment vertical="center"/>
    </xf>
    <xf numFmtId="0" fontId="7" fillId="0" borderId="25" xfId="3" applyFont="1" applyFill="1" applyBorder="1" applyAlignment="1">
      <alignment horizontal="left" vertical="top" wrapText="1"/>
    </xf>
    <xf numFmtId="4" fontId="11" fillId="0" borderId="25" xfId="3" applyNumberFormat="1" applyFont="1" applyFill="1" applyBorder="1" applyAlignment="1">
      <alignment horizontal="center" vertical="center"/>
    </xf>
    <xf numFmtId="4" fontId="11" fillId="0" borderId="26" xfId="0" applyNumberFormat="1" applyFont="1" applyFill="1" applyBorder="1" applyAlignment="1">
      <alignment horizontal="center" vertical="center"/>
    </xf>
    <xf numFmtId="0" fontId="7" fillId="0" borderId="21" xfId="1" applyFont="1" applyFill="1" applyBorder="1" applyAlignment="1">
      <alignment vertical="center"/>
    </xf>
    <xf numFmtId="0" fontId="7" fillId="0" borderId="22" xfId="3" applyFont="1" applyFill="1" applyBorder="1" applyAlignment="1">
      <alignment horizontal="left" vertical="top" wrapText="1"/>
    </xf>
    <xf numFmtId="4" fontId="11" fillId="0" borderId="22" xfId="3" applyNumberFormat="1" applyFont="1" applyFill="1" applyBorder="1" applyAlignment="1">
      <alignment horizontal="center" vertical="center"/>
    </xf>
    <xf numFmtId="4" fontId="11" fillId="0" borderId="23" xfId="0" applyNumberFormat="1" applyFont="1" applyFill="1" applyBorder="1" applyAlignment="1">
      <alignment horizontal="center" vertical="center"/>
    </xf>
    <xf numFmtId="4" fontId="11" fillId="0" borderId="5" xfId="3" applyNumberFormat="1" applyFont="1" applyFill="1" applyBorder="1" applyAlignment="1">
      <alignment horizontal="center" vertical="center" wrapText="1"/>
    </xf>
    <xf numFmtId="4" fontId="11" fillId="0" borderId="10" xfId="0" applyNumberFormat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vertical="center"/>
    </xf>
    <xf numFmtId="0" fontId="5" fillId="0" borderId="2" xfId="1" applyFont="1" applyFill="1" applyBorder="1" applyAlignment="1">
      <alignment horizontal="left" vertical="top" wrapText="1"/>
    </xf>
    <xf numFmtId="0" fontId="5" fillId="0" borderId="18" xfId="3" applyFont="1" applyFill="1" applyBorder="1" applyAlignment="1">
      <alignment vertical="center"/>
    </xf>
    <xf numFmtId="0" fontId="5" fillId="0" borderId="16" xfId="3" applyFont="1" applyFill="1" applyBorder="1" applyAlignment="1">
      <alignment horizontal="left" vertical="top" wrapText="1"/>
    </xf>
    <xf numFmtId="4" fontId="14" fillId="0" borderId="16" xfId="0" applyNumberFormat="1" applyFont="1" applyFill="1" applyBorder="1" applyAlignment="1">
      <alignment horizontal="center" vertical="center" shrinkToFit="1"/>
    </xf>
    <xf numFmtId="4" fontId="14" fillId="0" borderId="16" xfId="0" applyNumberFormat="1" applyFont="1" applyFill="1" applyBorder="1" applyAlignment="1">
      <alignment horizontal="center" vertical="center"/>
    </xf>
    <xf numFmtId="4" fontId="14" fillId="0" borderId="16" xfId="3" applyNumberFormat="1" applyFont="1" applyFill="1" applyBorder="1" applyAlignment="1">
      <alignment horizontal="center" vertical="center"/>
    </xf>
    <xf numFmtId="4" fontId="14" fillId="0" borderId="19" xfId="0" applyNumberFormat="1" applyFont="1" applyFill="1" applyBorder="1" applyAlignment="1">
      <alignment horizontal="center" vertical="center"/>
    </xf>
    <xf numFmtId="4" fontId="11" fillId="0" borderId="11" xfId="0" applyNumberFormat="1" applyFont="1" applyFill="1" applyBorder="1" applyAlignment="1">
      <alignment horizontal="center" vertical="center"/>
    </xf>
    <xf numFmtId="0" fontId="7" fillId="0" borderId="5" xfId="3" applyFont="1" applyFill="1" applyBorder="1" applyAlignment="1">
      <alignment horizontal="left" vertical="center" wrapText="1"/>
    </xf>
    <xf numFmtId="4" fontId="11" fillId="0" borderId="7" xfId="0" applyNumberFormat="1" applyFont="1" applyFill="1" applyBorder="1" applyAlignment="1">
      <alignment horizontal="center" vertical="center"/>
    </xf>
    <xf numFmtId="0" fontId="5" fillId="0" borderId="7" xfId="0" applyNumberFormat="1" applyFont="1" applyFill="1" applyBorder="1" applyAlignment="1">
      <alignment horizontal="left" vertical="top" wrapText="1"/>
    </xf>
    <xf numFmtId="4" fontId="11" fillId="0" borderId="5" xfId="0" applyNumberFormat="1" applyFont="1" applyFill="1" applyBorder="1" applyAlignment="1">
      <alignment horizontal="center" vertical="center"/>
    </xf>
    <xf numFmtId="0" fontId="5" fillId="0" borderId="16" xfId="0" applyNumberFormat="1" applyFont="1" applyFill="1" applyBorder="1" applyAlignment="1">
      <alignment horizontal="left" vertical="top" wrapText="1"/>
    </xf>
    <xf numFmtId="0" fontId="7" fillId="0" borderId="5" xfId="0" applyNumberFormat="1" applyFont="1" applyFill="1" applyBorder="1" applyAlignment="1">
      <alignment horizontal="left" vertical="top" wrapText="1"/>
    </xf>
    <xf numFmtId="0" fontId="7" fillId="0" borderId="5" xfId="0" applyFont="1" applyFill="1" applyBorder="1" applyAlignment="1">
      <alignment horizontal="left" vertical="top" wrapText="1"/>
    </xf>
    <xf numFmtId="0" fontId="5" fillId="0" borderId="2" xfId="0" applyNumberFormat="1" applyFont="1" applyFill="1" applyBorder="1" applyAlignment="1">
      <alignment horizontal="left" vertical="top" wrapText="1"/>
    </xf>
    <xf numFmtId="0" fontId="5" fillId="0" borderId="6" xfId="3" applyFont="1" applyFill="1" applyBorder="1" applyAlignment="1">
      <alignment vertical="center" wrapText="1"/>
    </xf>
    <xf numFmtId="0" fontId="7" fillId="0" borderId="4" xfId="3" applyFont="1" applyFill="1" applyBorder="1" applyAlignment="1">
      <alignment vertical="center" wrapText="1"/>
    </xf>
    <xf numFmtId="0" fontId="5" fillId="0" borderId="9" xfId="3" applyFont="1" applyFill="1" applyBorder="1" applyAlignment="1">
      <alignment vertical="center" wrapText="1"/>
    </xf>
    <xf numFmtId="0" fontId="5" fillId="0" borderId="9" xfId="3" applyFont="1" applyFill="1" applyBorder="1" applyAlignment="1">
      <alignment horizontal="left" vertical="center" wrapText="1"/>
    </xf>
    <xf numFmtId="0" fontId="7" fillId="0" borderId="21" xfId="3" applyFont="1" applyFill="1" applyBorder="1" applyAlignment="1">
      <alignment vertical="center"/>
    </xf>
    <xf numFmtId="4" fontId="14" fillId="0" borderId="22" xfId="3" applyNumberFormat="1" applyFont="1" applyFill="1" applyBorder="1" applyAlignment="1">
      <alignment horizontal="center" vertical="center"/>
    </xf>
    <xf numFmtId="49" fontId="5" fillId="0" borderId="7" xfId="0" applyNumberFormat="1" applyFont="1" applyFill="1" applyBorder="1" applyAlignment="1">
      <alignment horizontal="left" vertical="top" wrapText="1"/>
    </xf>
    <xf numFmtId="49" fontId="5" fillId="0" borderId="2" xfId="0" applyNumberFormat="1" applyFont="1" applyFill="1" applyBorder="1" applyAlignment="1">
      <alignment horizontal="left" vertical="top" wrapText="1"/>
    </xf>
    <xf numFmtId="0" fontId="5" fillId="0" borderId="7" xfId="3" applyNumberFormat="1" applyFont="1" applyFill="1" applyBorder="1" applyAlignment="1">
      <alignment horizontal="left" vertical="top" wrapText="1"/>
    </xf>
    <xf numFmtId="0" fontId="5" fillId="0" borderId="9" xfId="3" applyFont="1" applyFill="1" applyBorder="1" applyAlignment="1">
      <alignment horizontal="left" vertical="center"/>
    </xf>
    <xf numFmtId="49" fontId="7" fillId="0" borderId="6" xfId="8" applyNumberFormat="1" applyFont="1" applyFill="1" applyBorder="1" applyAlignment="1" applyProtection="1">
      <alignment vertical="center" shrinkToFit="1"/>
    </xf>
    <xf numFmtId="0" fontId="10" fillId="0" borderId="4" xfId="3" applyFont="1" applyFill="1" applyBorder="1" applyAlignment="1">
      <alignment vertical="center" wrapText="1"/>
    </xf>
    <xf numFmtId="0" fontId="10" fillId="0" borderId="5" xfId="3" applyFont="1" applyFill="1" applyBorder="1" applyAlignment="1">
      <alignment horizontal="left" vertical="top" wrapText="1"/>
    </xf>
    <xf numFmtId="4" fontId="12" fillId="0" borderId="5" xfId="3" applyNumberFormat="1" applyFont="1" applyFill="1" applyBorder="1" applyAlignment="1">
      <alignment horizontal="center" vertical="center"/>
    </xf>
    <xf numFmtId="49" fontId="5" fillId="0" borderId="6" xfId="8" applyNumberFormat="1" applyFont="1" applyFill="1" applyBorder="1" applyAlignment="1" applyProtection="1">
      <alignment vertical="center" shrinkToFit="1"/>
    </xf>
    <xf numFmtId="0" fontId="5" fillId="0" borderId="7" xfId="8" applyFont="1" applyFill="1" applyBorder="1" applyAlignment="1">
      <alignment horizontal="left" vertical="top" wrapText="1" shrinkToFit="1"/>
    </xf>
    <xf numFmtId="49" fontId="7" fillId="0" borderId="4" xfId="8" applyNumberFormat="1" applyFont="1" applyFill="1" applyBorder="1" applyAlignment="1" applyProtection="1">
      <alignment vertical="center" shrinkToFit="1"/>
    </xf>
    <xf numFmtId="0" fontId="7" fillId="0" borderId="5" xfId="8" applyFont="1" applyFill="1" applyBorder="1" applyAlignment="1">
      <alignment horizontal="left" vertical="top" wrapText="1" shrinkToFit="1"/>
    </xf>
    <xf numFmtId="49" fontId="5" fillId="0" borderId="9" xfId="8" applyNumberFormat="1" applyFont="1" applyFill="1" applyBorder="1" applyAlignment="1" applyProtection="1">
      <alignment vertical="center" shrinkToFit="1"/>
    </xf>
    <xf numFmtId="0" fontId="5" fillId="0" borderId="2" xfId="8" applyFont="1" applyFill="1" applyBorder="1" applyAlignment="1">
      <alignment horizontal="left" vertical="top" wrapText="1" shrinkToFit="1"/>
    </xf>
    <xf numFmtId="0" fontId="5" fillId="0" borderId="7" xfId="10" applyFont="1" applyFill="1" applyBorder="1" applyAlignment="1">
      <alignment horizontal="left" wrapText="1"/>
    </xf>
    <xf numFmtId="0" fontId="7" fillId="0" borderId="5" xfId="10" applyFont="1" applyFill="1" applyBorder="1" applyAlignment="1">
      <alignment horizontal="left" wrapText="1"/>
    </xf>
    <xf numFmtId="0" fontId="5" fillId="0" borderId="2" xfId="10" applyFont="1" applyFill="1" applyBorder="1" applyAlignment="1">
      <alignment horizontal="left" wrapText="1"/>
    </xf>
    <xf numFmtId="49" fontId="7" fillId="0" borderId="18" xfId="8" applyNumberFormat="1" applyFont="1" applyFill="1" applyBorder="1" applyAlignment="1" applyProtection="1">
      <alignment vertical="center" shrinkToFit="1"/>
    </xf>
    <xf numFmtId="0" fontId="7" fillId="0" borderId="16" xfId="8" applyFont="1" applyFill="1" applyBorder="1" applyAlignment="1">
      <alignment horizontal="left" vertical="top" wrapText="1" shrinkToFit="1"/>
    </xf>
    <xf numFmtId="4" fontId="11" fillId="0" borderId="19" xfId="0" applyNumberFormat="1" applyFont="1" applyFill="1" applyBorder="1" applyAlignment="1">
      <alignment horizontal="center" vertical="center"/>
    </xf>
    <xf numFmtId="0" fontId="7" fillId="0" borderId="7" xfId="8" applyFont="1" applyFill="1" applyBorder="1" applyAlignment="1">
      <alignment horizontal="left" vertical="center" wrapText="1" shrinkToFit="1"/>
    </xf>
    <xf numFmtId="0" fontId="7" fillId="0" borderId="5" xfId="8" applyFont="1" applyFill="1" applyBorder="1" applyAlignment="1">
      <alignment horizontal="left" vertical="center" wrapText="1" shrinkToFit="1"/>
    </xf>
    <xf numFmtId="49" fontId="7" fillId="0" borderId="9" xfId="8" applyNumberFormat="1" applyFont="1" applyFill="1" applyBorder="1" applyAlignment="1" applyProtection="1">
      <alignment vertical="center" shrinkToFit="1"/>
    </xf>
    <xf numFmtId="0" fontId="7" fillId="0" borderId="2" xfId="8" applyFont="1" applyFill="1" applyBorder="1" applyAlignment="1">
      <alignment horizontal="left" vertical="center" wrapText="1" shrinkToFit="1"/>
    </xf>
    <xf numFmtId="4" fontId="11" fillId="0" borderId="2" xfId="0" applyNumberFormat="1" applyFont="1" applyFill="1" applyBorder="1" applyAlignment="1">
      <alignment horizontal="center" vertical="center"/>
    </xf>
    <xf numFmtId="4" fontId="11" fillId="0" borderId="2" xfId="3" applyNumberFormat="1" applyFont="1" applyFill="1" applyBorder="1" applyAlignment="1">
      <alignment horizontal="center" vertical="center"/>
    </xf>
    <xf numFmtId="4" fontId="11" fillId="0" borderId="13" xfId="0" applyNumberFormat="1" applyFont="1" applyFill="1" applyBorder="1" applyAlignment="1">
      <alignment horizontal="center" vertical="center"/>
    </xf>
    <xf numFmtId="0" fontId="5" fillId="0" borderId="7" xfId="8" applyNumberFormat="1" applyFont="1" applyFill="1" applyBorder="1" applyAlignment="1">
      <alignment horizontal="left" vertical="center" wrapText="1" shrinkToFit="1"/>
    </xf>
    <xf numFmtId="0" fontId="7" fillId="0" borderId="5" xfId="8" applyNumberFormat="1" applyFont="1" applyFill="1" applyBorder="1" applyAlignment="1">
      <alignment horizontal="left" vertical="center" wrapText="1" shrinkToFit="1"/>
    </xf>
    <xf numFmtId="0" fontId="5" fillId="0" borderId="2" xfId="8" applyNumberFormat="1" applyFont="1" applyFill="1" applyBorder="1" applyAlignment="1">
      <alignment horizontal="left" vertical="center" wrapText="1" shrinkToFit="1"/>
    </xf>
    <xf numFmtId="4" fontId="14" fillId="0" borderId="2" xfId="0" applyNumberFormat="1" applyFont="1" applyFill="1" applyBorder="1" applyAlignment="1">
      <alignment horizontal="center" vertical="center" wrapText="1"/>
    </xf>
    <xf numFmtId="4" fontId="14" fillId="0" borderId="7" xfId="0" applyNumberFormat="1" applyFont="1" applyFill="1" applyBorder="1" applyAlignment="1">
      <alignment horizontal="center" vertical="center" wrapText="1"/>
    </xf>
    <xf numFmtId="4" fontId="11" fillId="0" borderId="5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horizontal="left" vertical="center" wrapText="1"/>
    </xf>
    <xf numFmtId="49" fontId="10" fillId="0" borderId="4" xfId="8" applyNumberFormat="1" applyFont="1" applyFill="1" applyBorder="1" applyAlignment="1" applyProtection="1">
      <alignment vertical="center" wrapText="1" shrinkToFit="1"/>
    </xf>
    <xf numFmtId="0" fontId="10" fillId="0" borderId="5" xfId="8" applyFont="1" applyFill="1" applyBorder="1" applyAlignment="1">
      <alignment horizontal="left" vertical="top" wrapText="1" shrinkToFit="1"/>
    </xf>
    <xf numFmtId="4" fontId="12" fillId="0" borderId="5" xfId="0" applyNumberFormat="1" applyFont="1" applyFill="1" applyBorder="1" applyAlignment="1">
      <alignment horizontal="center" vertical="center" wrapText="1"/>
    </xf>
    <xf numFmtId="4" fontId="12" fillId="0" borderId="10" xfId="0" applyNumberFormat="1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vertical="center" wrapText="1"/>
    </xf>
    <xf numFmtId="0" fontId="5" fillId="0" borderId="16" xfId="0" applyFont="1" applyFill="1" applyBorder="1" applyAlignment="1">
      <alignment horizontal="left" vertical="center" wrapText="1"/>
    </xf>
    <xf numFmtId="4" fontId="14" fillId="0" borderId="16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7" fillId="0" borderId="18" xfId="0" applyFont="1" applyFill="1" applyBorder="1" applyAlignment="1">
      <alignment vertical="center" wrapText="1"/>
    </xf>
    <xf numFmtId="0" fontId="7" fillId="0" borderId="16" xfId="0" applyFont="1" applyFill="1" applyBorder="1" applyAlignment="1">
      <alignment horizontal="left" vertical="center" wrapText="1"/>
    </xf>
    <xf numFmtId="4" fontId="11" fillId="0" borderId="16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 vertical="center" wrapText="1"/>
    </xf>
    <xf numFmtId="49" fontId="7" fillId="0" borderId="4" xfId="8" applyNumberFormat="1" applyFont="1" applyFill="1" applyBorder="1" applyAlignment="1" applyProtection="1">
      <alignment vertical="center" wrapText="1" shrinkToFit="1"/>
    </xf>
    <xf numFmtId="1" fontId="7" fillId="0" borderId="4" xfId="0" applyNumberFormat="1" applyFont="1" applyFill="1" applyBorder="1" applyAlignment="1">
      <alignment vertical="center" wrapText="1"/>
    </xf>
    <xf numFmtId="0" fontId="7" fillId="0" borderId="5" xfId="11" applyNumberFormat="1" applyFont="1" applyFill="1" applyBorder="1" applyAlignment="1" applyProtection="1">
      <alignment horizontal="left" vertical="top" wrapText="1"/>
    </xf>
    <xf numFmtId="0" fontId="5" fillId="0" borderId="7" xfId="11" applyNumberFormat="1" applyFont="1" applyFill="1" applyBorder="1" applyAlignment="1" applyProtection="1">
      <alignment horizontal="left" vertical="top" wrapText="1"/>
    </xf>
    <xf numFmtId="0" fontId="7" fillId="0" borderId="5" xfId="9" applyNumberFormat="1" applyFont="1" applyFill="1" applyBorder="1" applyAlignment="1" applyProtection="1">
      <alignment horizontal="left" vertical="top" wrapText="1"/>
    </xf>
    <xf numFmtId="0" fontId="5" fillId="0" borderId="2" xfId="11" applyNumberFormat="1" applyFont="1" applyFill="1" applyBorder="1" applyAlignment="1" applyProtection="1">
      <alignment horizontal="left" vertical="top" wrapText="1"/>
    </xf>
    <xf numFmtId="0" fontId="7" fillId="0" borderId="18" xfId="3" applyFont="1" applyFill="1" applyBorder="1" applyAlignment="1">
      <alignment vertical="center" wrapText="1"/>
    </xf>
    <xf numFmtId="0" fontId="5" fillId="0" borderId="18" xfId="3" applyFont="1" applyFill="1" applyBorder="1" applyAlignment="1">
      <alignment vertical="center" wrapText="1"/>
    </xf>
    <xf numFmtId="4" fontId="11" fillId="0" borderId="16" xfId="0" applyNumberFormat="1" applyFont="1" applyFill="1" applyBorder="1" applyAlignment="1">
      <alignment horizontal="center" vertical="center"/>
    </xf>
    <xf numFmtId="4" fontId="22" fillId="0" borderId="7" xfId="0" applyNumberFormat="1" applyFont="1" applyFill="1" applyBorder="1" applyAlignment="1">
      <alignment horizontal="center" vertical="center"/>
    </xf>
    <xf numFmtId="0" fontId="10" fillId="0" borderId="4" xfId="3" applyFont="1" applyFill="1" applyBorder="1" applyAlignment="1">
      <alignment vertical="center"/>
    </xf>
    <xf numFmtId="4" fontId="12" fillId="0" borderId="5" xfId="0" applyNumberFormat="1" applyFont="1" applyFill="1" applyBorder="1" applyAlignment="1">
      <alignment horizontal="center" vertical="center"/>
    </xf>
    <xf numFmtId="4" fontId="22" fillId="0" borderId="2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left" wrapText="1"/>
    </xf>
    <xf numFmtId="0" fontId="5" fillId="0" borderId="2" xfId="0" applyFont="1" applyFill="1" applyBorder="1" applyAlignment="1">
      <alignment horizontal="left" wrapText="1"/>
    </xf>
    <xf numFmtId="0" fontId="5" fillId="0" borderId="16" xfId="0" applyFont="1" applyFill="1" applyBorder="1" applyAlignment="1">
      <alignment horizontal="left" wrapText="1"/>
    </xf>
    <xf numFmtId="0" fontId="5" fillId="0" borderId="6" xfId="3" applyFont="1" applyFill="1" applyBorder="1" applyAlignment="1">
      <alignment horizontal="left" vertical="center"/>
    </xf>
    <xf numFmtId="0" fontId="5" fillId="0" borderId="7" xfId="3" applyFont="1" applyFill="1" applyBorder="1" applyAlignment="1">
      <alignment horizontal="justify" vertical="top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justify" vertical="center"/>
    </xf>
    <xf numFmtId="0" fontId="16" fillId="0" borderId="9" xfId="3" applyFont="1" applyFill="1" applyBorder="1" applyAlignment="1">
      <alignment vertical="center"/>
    </xf>
    <xf numFmtId="4" fontId="14" fillId="0" borderId="2" xfId="3" applyNumberFormat="1" applyFont="1" applyFill="1" applyBorder="1" applyAlignment="1">
      <alignment horizontal="center" vertical="center" wrapText="1"/>
    </xf>
    <xf numFmtId="4" fontId="14" fillId="0" borderId="7" xfId="3" applyNumberFormat="1" applyFont="1" applyFill="1" applyBorder="1" applyAlignment="1">
      <alignment horizontal="center" vertical="center" wrapText="1"/>
    </xf>
    <xf numFmtId="1" fontId="5" fillId="0" borderId="9" xfId="3" applyNumberFormat="1" applyFont="1" applyFill="1" applyBorder="1" applyAlignment="1">
      <alignment vertical="center"/>
    </xf>
    <xf numFmtId="0" fontId="7" fillId="0" borderId="5" xfId="3" applyFont="1" applyFill="1" applyBorder="1" applyAlignment="1">
      <alignment horizontal="left" vertical="top"/>
    </xf>
  </cellXfs>
  <cellStyles count="12">
    <cellStyle name="xl27" xfId="11"/>
    <cellStyle name="xl43" xfId="9"/>
    <cellStyle name="xl44" xfId="8"/>
    <cellStyle name="Гиперссылка" xfId="10" builtinId="8"/>
    <cellStyle name="Обычный" xfId="0" builtinId="0"/>
    <cellStyle name="Обычный 2" xfId="1"/>
    <cellStyle name="Обычный 2 2" xfId="3"/>
    <cellStyle name="Обычный 2 2 2" xfId="4"/>
    <cellStyle name="Обычный 2 2 3" xfId="6"/>
    <cellStyle name="Обычный 2 2 5" xfId="7"/>
    <cellStyle name="Обычный 2 3" xfId="2"/>
    <cellStyle name="Обычный 4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7"/>
  <sheetViews>
    <sheetView topLeftCell="A209" workbookViewId="0">
      <selection sqref="A1:F217"/>
    </sheetView>
  </sheetViews>
  <sheetFormatPr defaultColWidth="8.85546875" defaultRowHeight="15" x14ac:dyDescent="0.25"/>
  <cols>
    <col min="1" max="1" width="29.28515625" style="98" customWidth="1"/>
    <col min="2" max="2" width="34.28515625" style="99" customWidth="1"/>
    <col min="3" max="3" width="14.140625" style="98" customWidth="1"/>
    <col min="4" max="4" width="13.42578125" style="98" customWidth="1"/>
    <col min="5" max="5" width="12.28515625" style="98" customWidth="1"/>
    <col min="6" max="6" width="13.5703125" style="98" customWidth="1"/>
    <col min="7" max="7" width="8.85546875" style="61"/>
    <col min="8" max="16384" width="8.85546875" style="1"/>
  </cols>
  <sheetData>
    <row r="1" spans="1:6" ht="18" x14ac:dyDescent="0.25">
      <c r="A1" s="125" t="s">
        <v>483</v>
      </c>
      <c r="B1" s="125"/>
      <c r="C1" s="125"/>
      <c r="D1" s="125"/>
      <c r="E1" s="125"/>
      <c r="F1" s="125"/>
    </row>
    <row r="2" spans="1:6" ht="15.75" thickBot="1" x14ac:dyDescent="0.3">
      <c r="A2" s="126"/>
      <c r="B2" s="1"/>
      <c r="C2" s="1"/>
      <c r="D2" s="127"/>
      <c r="E2" s="1"/>
      <c r="F2" s="1"/>
    </row>
    <row r="3" spans="1:6" ht="60.75" thickBot="1" x14ac:dyDescent="0.3">
      <c r="A3" s="162" t="s">
        <v>0</v>
      </c>
      <c r="B3" s="163" t="s">
        <v>1</v>
      </c>
      <c r="C3" s="164" t="s">
        <v>450</v>
      </c>
      <c r="D3" s="165" t="s">
        <v>484</v>
      </c>
      <c r="E3" s="164" t="s">
        <v>2</v>
      </c>
      <c r="F3" s="166" t="s">
        <v>485</v>
      </c>
    </row>
    <row r="4" spans="1:6" ht="15.75" thickBot="1" x14ac:dyDescent="0.3">
      <c r="A4" s="167">
        <v>1</v>
      </c>
      <c r="B4" s="168">
        <v>2</v>
      </c>
      <c r="C4" s="168">
        <v>3</v>
      </c>
      <c r="D4" s="169">
        <v>4</v>
      </c>
      <c r="E4" s="170">
        <v>5</v>
      </c>
      <c r="F4" s="171">
        <v>6</v>
      </c>
    </row>
    <row r="5" spans="1:6" ht="26.25" thickBot="1" x14ac:dyDescent="0.3">
      <c r="A5" s="175" t="s">
        <v>3</v>
      </c>
      <c r="B5" s="176" t="s">
        <v>4</v>
      </c>
      <c r="C5" s="177">
        <f>SUM(C6+C15+C22+C32+C38+C41+C64+C70+C86+C96+C146)</f>
        <v>763215.04</v>
      </c>
      <c r="D5" s="177">
        <f>SUM(D6+D15+D22+D32+D38+D41+D64+D70+D86+D96+D146)</f>
        <v>211171.44999999998</v>
      </c>
      <c r="E5" s="177">
        <f t="shared" ref="E5:E70" si="0">D5/C5*100</f>
        <v>27.668669894136254</v>
      </c>
      <c r="F5" s="178">
        <f>SUM(F6+F15+F22+F32+F38+F41+F64+F70+F86+F96+F146)</f>
        <v>-554189.06999999995</v>
      </c>
    </row>
    <row r="6" spans="1:6" ht="15.75" thickBot="1" x14ac:dyDescent="0.3">
      <c r="A6" s="179" t="s">
        <v>5</v>
      </c>
      <c r="B6" s="180" t="s">
        <v>6</v>
      </c>
      <c r="C6" s="181">
        <f>SUM(C7)</f>
        <v>526990</v>
      </c>
      <c r="D6" s="181">
        <f>SUM(D7)</f>
        <v>122075.82</v>
      </c>
      <c r="E6" s="181">
        <f t="shared" si="0"/>
        <v>23.164731778591626</v>
      </c>
      <c r="F6" s="182">
        <f>SUM(F7)</f>
        <v>-407059.66000000003</v>
      </c>
    </row>
    <row r="7" spans="1:6" ht="15.75" thickBot="1" x14ac:dyDescent="0.3">
      <c r="A7" s="175" t="s">
        <v>173</v>
      </c>
      <c r="B7" s="176" t="s">
        <v>7</v>
      </c>
      <c r="C7" s="177">
        <f>SUM(C8:C14)</f>
        <v>526990</v>
      </c>
      <c r="D7" s="177">
        <f>SUM(D8:D14)</f>
        <v>122075.82</v>
      </c>
      <c r="E7" s="177">
        <f t="shared" si="0"/>
        <v>23.164731778591626</v>
      </c>
      <c r="F7" s="178">
        <f>SUM(F8:F12)</f>
        <v>-407059.66000000003</v>
      </c>
    </row>
    <row r="8" spans="1:6" ht="150" customHeight="1" x14ac:dyDescent="0.25">
      <c r="A8" s="183" t="s">
        <v>8</v>
      </c>
      <c r="B8" s="184" t="s">
        <v>381</v>
      </c>
      <c r="C8" s="185">
        <v>514370</v>
      </c>
      <c r="D8" s="186">
        <v>118357.22</v>
      </c>
      <c r="E8" s="187">
        <f t="shared" si="0"/>
        <v>23.010132783793768</v>
      </c>
      <c r="F8" s="188">
        <f>D8-C8</f>
        <v>-396012.78</v>
      </c>
    </row>
    <row r="9" spans="1:6" ht="153" x14ac:dyDescent="0.25">
      <c r="A9" s="150" t="s">
        <v>9</v>
      </c>
      <c r="B9" s="130" t="s">
        <v>382</v>
      </c>
      <c r="C9" s="131">
        <v>1732</v>
      </c>
      <c r="D9" s="132">
        <v>60.38</v>
      </c>
      <c r="E9" s="133">
        <f t="shared" si="0"/>
        <v>3.486143187066975</v>
      </c>
      <c r="F9" s="151">
        <f t="shared" ref="F9:F72" si="1">D9-C9</f>
        <v>-1671.62</v>
      </c>
    </row>
    <row r="10" spans="1:6" ht="71.25" customHeight="1" x14ac:dyDescent="0.25">
      <c r="A10" s="150" t="s">
        <v>10</v>
      </c>
      <c r="B10" s="130" t="s">
        <v>174</v>
      </c>
      <c r="C10" s="131">
        <v>3760</v>
      </c>
      <c r="D10" s="132">
        <v>33.799999999999997</v>
      </c>
      <c r="E10" s="133">
        <f t="shared" si="0"/>
        <v>0.89893617021276595</v>
      </c>
      <c r="F10" s="151">
        <f t="shared" si="1"/>
        <v>-3726.2</v>
      </c>
    </row>
    <row r="11" spans="1:6" ht="127.5" x14ac:dyDescent="0.25">
      <c r="A11" s="150" t="s">
        <v>11</v>
      </c>
      <c r="B11" s="130" t="s">
        <v>383</v>
      </c>
      <c r="C11" s="131">
        <v>5432</v>
      </c>
      <c r="D11" s="132">
        <v>907.52</v>
      </c>
      <c r="E11" s="133">
        <f t="shared" si="0"/>
        <v>16.706921944035347</v>
      </c>
      <c r="F11" s="151">
        <f t="shared" si="1"/>
        <v>-4524.4799999999996</v>
      </c>
    </row>
    <row r="12" spans="1:6" ht="175.5" customHeight="1" x14ac:dyDescent="0.25">
      <c r="A12" s="150" t="s">
        <v>255</v>
      </c>
      <c r="B12" s="130" t="s">
        <v>384</v>
      </c>
      <c r="C12" s="131">
        <v>1696</v>
      </c>
      <c r="D12" s="132">
        <v>571.41999999999996</v>
      </c>
      <c r="E12" s="133">
        <f t="shared" si="0"/>
        <v>33.69221698113207</v>
      </c>
      <c r="F12" s="151">
        <f t="shared" si="1"/>
        <v>-1124.58</v>
      </c>
    </row>
    <row r="13" spans="1:6" ht="63.75" x14ac:dyDescent="0.25">
      <c r="A13" s="150" t="s">
        <v>385</v>
      </c>
      <c r="B13" s="130" t="s">
        <v>386</v>
      </c>
      <c r="C13" s="131">
        <v>0</v>
      </c>
      <c r="D13" s="132">
        <v>1459.36</v>
      </c>
      <c r="E13" s="133"/>
      <c r="F13" s="151">
        <f t="shared" si="1"/>
        <v>1459.36</v>
      </c>
    </row>
    <row r="14" spans="1:6" ht="77.25" thickBot="1" x14ac:dyDescent="0.3">
      <c r="A14" s="189" t="s">
        <v>454</v>
      </c>
      <c r="B14" s="190" t="s">
        <v>455</v>
      </c>
      <c r="C14" s="191">
        <v>0</v>
      </c>
      <c r="D14" s="192">
        <v>686.12</v>
      </c>
      <c r="E14" s="193"/>
      <c r="F14" s="194">
        <f t="shared" si="1"/>
        <v>686.12</v>
      </c>
    </row>
    <row r="15" spans="1:6" ht="51.75" thickBot="1" x14ac:dyDescent="0.3">
      <c r="A15" s="197" t="s">
        <v>12</v>
      </c>
      <c r="B15" s="198" t="s">
        <v>13</v>
      </c>
      <c r="C15" s="199">
        <f>C16</f>
        <v>56600</v>
      </c>
      <c r="D15" s="199">
        <f>D16</f>
        <v>18835.449999999997</v>
      </c>
      <c r="E15" s="199">
        <f t="shared" si="0"/>
        <v>33.278180212014128</v>
      </c>
      <c r="F15" s="200">
        <f t="shared" si="1"/>
        <v>-37764.550000000003</v>
      </c>
    </row>
    <row r="16" spans="1:6" ht="39" thickBot="1" x14ac:dyDescent="0.3">
      <c r="A16" s="175" t="s">
        <v>256</v>
      </c>
      <c r="B16" s="176" t="s">
        <v>257</v>
      </c>
      <c r="C16" s="205">
        <f>C17+C18+C19+C20+C21</f>
        <v>56600</v>
      </c>
      <c r="D16" s="205">
        <f>D17+D18+D19+D20+D21</f>
        <v>18835.449999999997</v>
      </c>
      <c r="E16" s="177">
        <f t="shared" si="0"/>
        <v>33.278180212014128</v>
      </c>
      <c r="F16" s="206">
        <f t="shared" si="1"/>
        <v>-37764.550000000003</v>
      </c>
    </row>
    <row r="17" spans="1:6" ht="39" thickBot="1" x14ac:dyDescent="0.3">
      <c r="A17" s="201" t="s">
        <v>154</v>
      </c>
      <c r="B17" s="202" t="s">
        <v>387</v>
      </c>
      <c r="C17" s="203">
        <v>1753</v>
      </c>
      <c r="D17" s="203">
        <v>309.74</v>
      </c>
      <c r="E17" s="203">
        <f t="shared" si="0"/>
        <v>17.669138619509415</v>
      </c>
      <c r="F17" s="204">
        <f t="shared" si="1"/>
        <v>-1443.26</v>
      </c>
    </row>
    <row r="18" spans="1:6" ht="153" x14ac:dyDescent="0.25">
      <c r="A18" s="195" t="s">
        <v>388</v>
      </c>
      <c r="B18" s="196" t="s">
        <v>216</v>
      </c>
      <c r="C18" s="185">
        <v>25937</v>
      </c>
      <c r="D18" s="185">
        <v>9521.85</v>
      </c>
      <c r="E18" s="187">
        <f t="shared" si="0"/>
        <v>36.711454678644408</v>
      </c>
      <c r="F18" s="188">
        <f t="shared" si="1"/>
        <v>-16415.150000000001</v>
      </c>
    </row>
    <row r="19" spans="1:6" ht="191.25" x14ac:dyDescent="0.25">
      <c r="A19" s="153" t="s">
        <v>389</v>
      </c>
      <c r="B19" s="136" t="s">
        <v>258</v>
      </c>
      <c r="C19" s="131">
        <v>169</v>
      </c>
      <c r="D19" s="131">
        <v>43.72</v>
      </c>
      <c r="E19" s="133">
        <f t="shared" si="0"/>
        <v>25.869822485207099</v>
      </c>
      <c r="F19" s="151">
        <f t="shared" si="1"/>
        <v>-125.28</v>
      </c>
    </row>
    <row r="20" spans="1:6" ht="165.75" x14ac:dyDescent="0.25">
      <c r="A20" s="154" t="s">
        <v>390</v>
      </c>
      <c r="B20" s="135" t="s">
        <v>259</v>
      </c>
      <c r="C20" s="131">
        <v>32111</v>
      </c>
      <c r="D20" s="131">
        <v>10139.5</v>
      </c>
      <c r="E20" s="133">
        <f t="shared" si="0"/>
        <v>31.576406838777988</v>
      </c>
      <c r="F20" s="151">
        <f t="shared" si="1"/>
        <v>-21971.5</v>
      </c>
    </row>
    <row r="21" spans="1:6" ht="166.5" thickBot="1" x14ac:dyDescent="0.3">
      <c r="A21" s="207" t="s">
        <v>391</v>
      </c>
      <c r="B21" s="208" t="s">
        <v>260</v>
      </c>
      <c r="C21" s="191">
        <v>-3370</v>
      </c>
      <c r="D21" s="191">
        <v>-1179.3599999999999</v>
      </c>
      <c r="E21" s="193">
        <f t="shared" si="0"/>
        <v>34.995845697329372</v>
      </c>
      <c r="F21" s="194">
        <f t="shared" si="1"/>
        <v>2190.6400000000003</v>
      </c>
    </row>
    <row r="22" spans="1:6" ht="15.75" thickBot="1" x14ac:dyDescent="0.3">
      <c r="A22" s="197" t="s">
        <v>60</v>
      </c>
      <c r="B22" s="198" t="s">
        <v>61</v>
      </c>
      <c r="C22" s="199">
        <f>SUM(C26+C28+C30+C23)</f>
        <v>74131</v>
      </c>
      <c r="D22" s="199">
        <f>SUM(D26+D28+D30+D23)</f>
        <v>31121.78</v>
      </c>
      <c r="E22" s="199">
        <f t="shared" si="0"/>
        <v>41.982139725620861</v>
      </c>
      <c r="F22" s="200">
        <f t="shared" si="1"/>
        <v>-43009.22</v>
      </c>
    </row>
    <row r="23" spans="1:6" ht="51.75" thickBot="1" x14ac:dyDescent="0.3">
      <c r="A23" s="175" t="s">
        <v>175</v>
      </c>
      <c r="B23" s="176" t="s">
        <v>176</v>
      </c>
      <c r="C23" s="177">
        <f>SUM(C24:C25)</f>
        <v>64093</v>
      </c>
      <c r="D23" s="177">
        <f>SUM(D24:D25)</f>
        <v>28225.84</v>
      </c>
      <c r="E23" s="177">
        <f t="shared" si="0"/>
        <v>44.038881001045354</v>
      </c>
      <c r="F23" s="206">
        <f t="shared" si="1"/>
        <v>-35867.160000000003</v>
      </c>
    </row>
    <row r="24" spans="1:6" ht="48" customHeight="1" x14ac:dyDescent="0.25">
      <c r="A24" s="183" t="s">
        <v>155</v>
      </c>
      <c r="B24" s="196" t="s">
        <v>177</v>
      </c>
      <c r="C24" s="185">
        <v>33280</v>
      </c>
      <c r="D24" s="186">
        <v>7825.3</v>
      </c>
      <c r="E24" s="187">
        <f t="shared" si="0"/>
        <v>23.513521634615387</v>
      </c>
      <c r="F24" s="188">
        <f t="shared" si="1"/>
        <v>-25454.7</v>
      </c>
    </row>
    <row r="25" spans="1:6" ht="90" thickBot="1" x14ac:dyDescent="0.3">
      <c r="A25" s="189" t="s">
        <v>156</v>
      </c>
      <c r="B25" s="208" t="s">
        <v>178</v>
      </c>
      <c r="C25" s="191">
        <v>30813</v>
      </c>
      <c r="D25" s="192">
        <v>20400.54</v>
      </c>
      <c r="E25" s="193">
        <f t="shared" si="0"/>
        <v>66.207574724953759</v>
      </c>
      <c r="F25" s="194">
        <f t="shared" si="1"/>
        <v>-10412.459999999999</v>
      </c>
    </row>
    <row r="26" spans="1:6" ht="26.25" thickBot="1" x14ac:dyDescent="0.3">
      <c r="A26" s="175" t="s">
        <v>179</v>
      </c>
      <c r="B26" s="176" t="s">
        <v>15</v>
      </c>
      <c r="C26" s="205">
        <f>SUM(C27:C27)</f>
        <v>0</v>
      </c>
      <c r="D26" s="205">
        <f>SUM(D27:D27)</f>
        <v>-45.23</v>
      </c>
      <c r="E26" s="177"/>
      <c r="F26" s="206">
        <f t="shared" si="1"/>
        <v>-45.23</v>
      </c>
    </row>
    <row r="27" spans="1:6" ht="26.25" thickBot="1" x14ac:dyDescent="0.3">
      <c r="A27" s="209" t="s">
        <v>14</v>
      </c>
      <c r="B27" s="210" t="s">
        <v>15</v>
      </c>
      <c r="C27" s="211">
        <v>0</v>
      </c>
      <c r="D27" s="212">
        <v>-45.23</v>
      </c>
      <c r="E27" s="213"/>
      <c r="F27" s="214">
        <f t="shared" si="1"/>
        <v>-45.23</v>
      </c>
    </row>
    <row r="28" spans="1:6" ht="15.75" thickBot="1" x14ac:dyDescent="0.3">
      <c r="A28" s="175" t="s">
        <v>180</v>
      </c>
      <c r="B28" s="176" t="s">
        <v>16</v>
      </c>
      <c r="C28" s="205">
        <f t="shared" ref="C28:D28" si="2">SUM(C29:C29)</f>
        <v>448</v>
      </c>
      <c r="D28" s="205">
        <f t="shared" si="2"/>
        <v>-37.64</v>
      </c>
      <c r="E28" s="177">
        <f t="shared" si="0"/>
        <v>-8.4017857142857153</v>
      </c>
      <c r="F28" s="206">
        <f t="shared" si="1"/>
        <v>-485.64</v>
      </c>
    </row>
    <row r="29" spans="1:6" ht="15.75" thickBot="1" x14ac:dyDescent="0.3">
      <c r="A29" s="209" t="s">
        <v>17</v>
      </c>
      <c r="B29" s="210" t="s">
        <v>16</v>
      </c>
      <c r="C29" s="211">
        <v>448</v>
      </c>
      <c r="D29" s="212">
        <v>-37.64</v>
      </c>
      <c r="E29" s="213">
        <f t="shared" si="0"/>
        <v>-8.4017857142857153</v>
      </c>
      <c r="F29" s="214">
        <f t="shared" si="1"/>
        <v>-485.64</v>
      </c>
    </row>
    <row r="30" spans="1:6" ht="39" thickBot="1" x14ac:dyDescent="0.3">
      <c r="A30" s="175" t="s">
        <v>18</v>
      </c>
      <c r="B30" s="176" t="s">
        <v>19</v>
      </c>
      <c r="C30" s="177">
        <f t="shared" ref="C30:D30" si="3">SUM(C31)</f>
        <v>9590</v>
      </c>
      <c r="D30" s="177">
        <f t="shared" si="3"/>
        <v>2978.81</v>
      </c>
      <c r="E30" s="177">
        <f t="shared" si="0"/>
        <v>31.061626694473411</v>
      </c>
      <c r="F30" s="206">
        <f t="shared" si="1"/>
        <v>-6611.1900000000005</v>
      </c>
    </row>
    <row r="31" spans="1:6" ht="51.75" thickBot="1" x14ac:dyDescent="0.3">
      <c r="A31" s="209" t="s">
        <v>20</v>
      </c>
      <c r="B31" s="210" t="s">
        <v>157</v>
      </c>
      <c r="C31" s="211">
        <v>9590</v>
      </c>
      <c r="D31" s="212">
        <v>2978.81</v>
      </c>
      <c r="E31" s="213">
        <f t="shared" si="0"/>
        <v>31.061626694473411</v>
      </c>
      <c r="F31" s="214">
        <f t="shared" si="1"/>
        <v>-6611.1900000000005</v>
      </c>
    </row>
    <row r="32" spans="1:6" ht="15.75" thickBot="1" x14ac:dyDescent="0.3">
      <c r="A32" s="175" t="s">
        <v>21</v>
      </c>
      <c r="B32" s="176" t="s">
        <v>22</v>
      </c>
      <c r="C32" s="177">
        <f t="shared" ref="C32:D32" si="4">SUM(C33+C35)</f>
        <v>36475</v>
      </c>
      <c r="D32" s="177">
        <f t="shared" si="4"/>
        <v>9579.8300000000017</v>
      </c>
      <c r="E32" s="177">
        <f t="shared" si="0"/>
        <v>26.264098697738181</v>
      </c>
      <c r="F32" s="206">
        <f t="shared" si="1"/>
        <v>-26895.17</v>
      </c>
    </row>
    <row r="33" spans="1:6" ht="15.75" thickBot="1" x14ac:dyDescent="0.3">
      <c r="A33" s="175" t="s">
        <v>181</v>
      </c>
      <c r="B33" s="176" t="s">
        <v>23</v>
      </c>
      <c r="C33" s="177">
        <f>SUM(C34)</f>
        <v>12488</v>
      </c>
      <c r="D33" s="177">
        <f>SUM(D34)</f>
        <v>401.94</v>
      </c>
      <c r="E33" s="177">
        <f t="shared" si="0"/>
        <v>3.2186098654708521</v>
      </c>
      <c r="F33" s="206">
        <f t="shared" si="1"/>
        <v>-12086.06</v>
      </c>
    </row>
    <row r="34" spans="1:6" ht="64.5" thickBot="1" x14ac:dyDescent="0.3">
      <c r="A34" s="209" t="s">
        <v>24</v>
      </c>
      <c r="B34" s="210" t="s">
        <v>182</v>
      </c>
      <c r="C34" s="211">
        <v>12488</v>
      </c>
      <c r="D34" s="212">
        <v>401.94</v>
      </c>
      <c r="E34" s="213">
        <f t="shared" si="0"/>
        <v>3.2186098654708521</v>
      </c>
      <c r="F34" s="214">
        <f t="shared" si="1"/>
        <v>-12086.06</v>
      </c>
    </row>
    <row r="35" spans="1:6" ht="15.75" thickBot="1" x14ac:dyDescent="0.3">
      <c r="A35" s="175" t="s">
        <v>183</v>
      </c>
      <c r="B35" s="216" t="s">
        <v>25</v>
      </c>
      <c r="C35" s="205">
        <f>SUM(C36:C37)</f>
        <v>23987</v>
      </c>
      <c r="D35" s="205">
        <f>SUM(D36:D37)</f>
        <v>9177.8900000000012</v>
      </c>
      <c r="E35" s="177">
        <f t="shared" si="0"/>
        <v>38.261933547338145</v>
      </c>
      <c r="F35" s="206">
        <f t="shared" si="1"/>
        <v>-14809.109999999999</v>
      </c>
    </row>
    <row r="36" spans="1:6" ht="51" x14ac:dyDescent="0.25">
      <c r="A36" s="183" t="s">
        <v>58</v>
      </c>
      <c r="B36" s="184" t="s">
        <v>158</v>
      </c>
      <c r="C36" s="185">
        <v>19330</v>
      </c>
      <c r="D36" s="185">
        <v>8862.61</v>
      </c>
      <c r="E36" s="187">
        <f t="shared" si="0"/>
        <v>45.848991205380244</v>
      </c>
      <c r="F36" s="188">
        <f t="shared" si="1"/>
        <v>-10467.39</v>
      </c>
    </row>
    <row r="37" spans="1:6" ht="51.75" thickBot="1" x14ac:dyDescent="0.3">
      <c r="A37" s="189" t="s">
        <v>59</v>
      </c>
      <c r="B37" s="190" t="s">
        <v>159</v>
      </c>
      <c r="C37" s="191">
        <v>4657</v>
      </c>
      <c r="D37" s="191">
        <v>315.27999999999997</v>
      </c>
      <c r="E37" s="193">
        <f t="shared" si="0"/>
        <v>6.7700236203564526</v>
      </c>
      <c r="F37" s="194">
        <f t="shared" si="1"/>
        <v>-4341.72</v>
      </c>
    </row>
    <row r="38" spans="1:6" ht="15.75" thickBot="1" x14ac:dyDescent="0.3">
      <c r="A38" s="175" t="s">
        <v>26</v>
      </c>
      <c r="B38" s="176" t="s">
        <v>456</v>
      </c>
      <c r="C38" s="177">
        <f>SUM(C39:C40)</f>
        <v>8844</v>
      </c>
      <c r="D38" s="177">
        <f>SUM(D39:D40)</f>
        <v>2372.9699999999998</v>
      </c>
      <c r="E38" s="177">
        <f t="shared" si="0"/>
        <v>26.831411126187245</v>
      </c>
      <c r="F38" s="206">
        <f t="shared" si="1"/>
        <v>-6471.0300000000007</v>
      </c>
    </row>
    <row r="39" spans="1:6" ht="63.75" x14ac:dyDescent="0.25">
      <c r="A39" s="183" t="s">
        <v>27</v>
      </c>
      <c r="B39" s="184" t="s">
        <v>28</v>
      </c>
      <c r="C39" s="185">
        <v>8834</v>
      </c>
      <c r="D39" s="186">
        <v>2372.9699999999998</v>
      </c>
      <c r="E39" s="187">
        <f t="shared" si="0"/>
        <v>26.861784016300653</v>
      </c>
      <c r="F39" s="188">
        <f t="shared" si="1"/>
        <v>-6461.0300000000007</v>
      </c>
    </row>
    <row r="40" spans="1:6" ht="77.25" thickBot="1" x14ac:dyDescent="0.3">
      <c r="A40" s="189" t="s">
        <v>261</v>
      </c>
      <c r="B40" s="190" t="s">
        <v>262</v>
      </c>
      <c r="C40" s="191">
        <v>10</v>
      </c>
      <c r="D40" s="192">
        <v>0</v>
      </c>
      <c r="E40" s="193">
        <f t="shared" si="0"/>
        <v>0</v>
      </c>
      <c r="F40" s="194">
        <f t="shared" si="1"/>
        <v>-10</v>
      </c>
    </row>
    <row r="41" spans="1:6" ht="64.5" thickBot="1" x14ac:dyDescent="0.3">
      <c r="A41" s="175" t="s">
        <v>29</v>
      </c>
      <c r="B41" s="176" t="s">
        <v>30</v>
      </c>
      <c r="C41" s="177">
        <f>C42+C44+C48+C52+C55+C59+C46</f>
        <v>48706</v>
      </c>
      <c r="D41" s="177">
        <f>D42+D44+D48+D52+D55+D59+D46</f>
        <v>11000.69</v>
      </c>
      <c r="E41" s="177">
        <f t="shared" si="0"/>
        <v>22.585903174146924</v>
      </c>
      <c r="F41" s="206">
        <f t="shared" si="1"/>
        <v>-37705.31</v>
      </c>
    </row>
    <row r="42" spans="1:6" ht="90" thickBot="1" x14ac:dyDescent="0.3">
      <c r="A42" s="175" t="s">
        <v>392</v>
      </c>
      <c r="B42" s="176" t="s">
        <v>263</v>
      </c>
      <c r="C42" s="219">
        <f>SUM(C43:C43)</f>
        <v>41032</v>
      </c>
      <c r="D42" s="219">
        <f>SUM(D43:D43)</f>
        <v>7899.85</v>
      </c>
      <c r="E42" s="177">
        <f t="shared" si="0"/>
        <v>19.252900175472803</v>
      </c>
      <c r="F42" s="206">
        <f t="shared" si="1"/>
        <v>-33132.15</v>
      </c>
    </row>
    <row r="43" spans="1:6" ht="128.25" thickBot="1" x14ac:dyDescent="0.3">
      <c r="A43" s="209" t="s">
        <v>56</v>
      </c>
      <c r="B43" s="220" t="s">
        <v>264</v>
      </c>
      <c r="C43" s="211">
        <v>41032</v>
      </c>
      <c r="D43" s="212">
        <v>7899.85</v>
      </c>
      <c r="E43" s="213">
        <f t="shared" si="0"/>
        <v>19.252900175472803</v>
      </c>
      <c r="F43" s="214">
        <f t="shared" si="1"/>
        <v>-33132.15</v>
      </c>
    </row>
    <row r="44" spans="1:6" ht="102.75" thickBot="1" x14ac:dyDescent="0.3">
      <c r="A44" s="175" t="s">
        <v>184</v>
      </c>
      <c r="B44" s="221" t="s">
        <v>265</v>
      </c>
      <c r="C44" s="177">
        <f t="shared" ref="C44:D44" si="5">C45</f>
        <v>377</v>
      </c>
      <c r="D44" s="177">
        <f t="shared" si="5"/>
        <v>41.08</v>
      </c>
      <c r="E44" s="177">
        <f t="shared" si="0"/>
        <v>10.896551724137931</v>
      </c>
      <c r="F44" s="206">
        <f t="shared" si="1"/>
        <v>-335.92</v>
      </c>
    </row>
    <row r="45" spans="1:6" ht="128.25" thickBot="1" x14ac:dyDescent="0.3">
      <c r="A45" s="209" t="s">
        <v>153</v>
      </c>
      <c r="B45" s="220" t="s">
        <v>266</v>
      </c>
      <c r="C45" s="212">
        <v>377</v>
      </c>
      <c r="D45" s="212">
        <v>41.08</v>
      </c>
      <c r="E45" s="213">
        <f t="shared" si="0"/>
        <v>10.896551724137931</v>
      </c>
      <c r="F45" s="214">
        <f t="shared" si="1"/>
        <v>-335.92</v>
      </c>
    </row>
    <row r="46" spans="1:6" ht="115.5" thickBot="1" x14ac:dyDescent="0.3">
      <c r="A46" s="175" t="s">
        <v>335</v>
      </c>
      <c r="B46" s="221" t="s">
        <v>336</v>
      </c>
      <c r="C46" s="219">
        <f>SUM(C47)</f>
        <v>22</v>
      </c>
      <c r="D46" s="219">
        <f>SUM(D47)</f>
        <v>6.83</v>
      </c>
      <c r="E46" s="177">
        <f t="shared" si="0"/>
        <v>31.045454545454547</v>
      </c>
      <c r="F46" s="206">
        <f t="shared" si="1"/>
        <v>-15.17</v>
      </c>
    </row>
    <row r="47" spans="1:6" ht="141" thickBot="1" x14ac:dyDescent="0.3">
      <c r="A47" s="209" t="s">
        <v>337</v>
      </c>
      <c r="B47" s="220" t="s">
        <v>338</v>
      </c>
      <c r="C47" s="212">
        <v>22</v>
      </c>
      <c r="D47" s="212">
        <v>6.83</v>
      </c>
      <c r="E47" s="213">
        <f t="shared" si="0"/>
        <v>31.045454545454547</v>
      </c>
      <c r="F47" s="214">
        <f t="shared" si="1"/>
        <v>-15.17</v>
      </c>
    </row>
    <row r="48" spans="1:6" ht="51.75" thickBot="1" x14ac:dyDescent="0.3">
      <c r="A48" s="175" t="s">
        <v>186</v>
      </c>
      <c r="B48" s="222" t="s">
        <v>187</v>
      </c>
      <c r="C48" s="219">
        <f>SUM(C49:C51)</f>
        <v>2537</v>
      </c>
      <c r="D48" s="219">
        <f t="shared" ref="D48" si="6">SUM(D49:D51)</f>
        <v>1715.95</v>
      </c>
      <c r="E48" s="177">
        <f t="shared" si="0"/>
        <v>67.636972802522664</v>
      </c>
      <c r="F48" s="206">
        <f t="shared" si="1"/>
        <v>-821.05</v>
      </c>
    </row>
    <row r="49" spans="1:6" ht="89.25" x14ac:dyDescent="0.25">
      <c r="A49" s="183" t="s">
        <v>31</v>
      </c>
      <c r="B49" s="218" t="s">
        <v>267</v>
      </c>
      <c r="C49" s="186">
        <v>2100</v>
      </c>
      <c r="D49" s="186">
        <v>1569.25</v>
      </c>
      <c r="E49" s="187">
        <f t="shared" si="0"/>
        <v>74.726190476190482</v>
      </c>
      <c r="F49" s="188">
        <f t="shared" si="1"/>
        <v>-530.75</v>
      </c>
    </row>
    <row r="50" spans="1:6" ht="97.5" customHeight="1" x14ac:dyDescent="0.25">
      <c r="A50" s="150" t="s">
        <v>339</v>
      </c>
      <c r="B50" s="137" t="s">
        <v>334</v>
      </c>
      <c r="C50" s="132">
        <v>60</v>
      </c>
      <c r="D50" s="132">
        <v>25</v>
      </c>
      <c r="E50" s="133">
        <f t="shared" si="0"/>
        <v>41.666666666666671</v>
      </c>
      <c r="F50" s="151">
        <f t="shared" si="1"/>
        <v>-35</v>
      </c>
    </row>
    <row r="51" spans="1:6" ht="64.5" thickBot="1" x14ac:dyDescent="0.3">
      <c r="A51" s="189" t="s">
        <v>32</v>
      </c>
      <c r="B51" s="223" t="s">
        <v>268</v>
      </c>
      <c r="C51" s="192">
        <v>377</v>
      </c>
      <c r="D51" s="192">
        <v>121.7</v>
      </c>
      <c r="E51" s="193">
        <f t="shared" si="0"/>
        <v>32.281167108753316</v>
      </c>
      <c r="F51" s="194">
        <f t="shared" si="1"/>
        <v>-255.3</v>
      </c>
    </row>
    <row r="52" spans="1:6" ht="64.5" thickBot="1" x14ac:dyDescent="0.3">
      <c r="A52" s="225" t="s">
        <v>393</v>
      </c>
      <c r="B52" s="221" t="s">
        <v>269</v>
      </c>
      <c r="C52" s="219">
        <f t="shared" ref="C52:D52" si="7">SUM(C53:C54)</f>
        <v>32</v>
      </c>
      <c r="D52" s="219">
        <f t="shared" si="7"/>
        <v>3.56</v>
      </c>
      <c r="E52" s="177">
        <f t="shared" si="0"/>
        <v>11.125</v>
      </c>
      <c r="F52" s="206">
        <f t="shared" si="1"/>
        <v>-28.44</v>
      </c>
    </row>
    <row r="53" spans="1:6" ht="153" x14ac:dyDescent="0.25">
      <c r="A53" s="224" t="s">
        <v>185</v>
      </c>
      <c r="B53" s="218" t="s">
        <v>270</v>
      </c>
      <c r="C53" s="186">
        <v>26</v>
      </c>
      <c r="D53" s="186">
        <v>2.6</v>
      </c>
      <c r="E53" s="187">
        <f t="shared" si="0"/>
        <v>10</v>
      </c>
      <c r="F53" s="188">
        <f t="shared" si="1"/>
        <v>-23.4</v>
      </c>
    </row>
    <row r="54" spans="1:6" ht="128.25" thickBot="1" x14ac:dyDescent="0.3">
      <c r="A54" s="226" t="s">
        <v>217</v>
      </c>
      <c r="B54" s="223" t="s">
        <v>394</v>
      </c>
      <c r="C54" s="192">
        <v>6</v>
      </c>
      <c r="D54" s="192">
        <v>0.96</v>
      </c>
      <c r="E54" s="193">
        <f t="shared" si="0"/>
        <v>16</v>
      </c>
      <c r="F54" s="194">
        <f t="shared" si="1"/>
        <v>-5.04</v>
      </c>
    </row>
    <row r="55" spans="1:6" ht="90" thickBot="1" x14ac:dyDescent="0.3">
      <c r="A55" s="225" t="s">
        <v>395</v>
      </c>
      <c r="B55" s="222" t="s">
        <v>218</v>
      </c>
      <c r="C55" s="177">
        <f>SUM(C56:C57)</f>
        <v>9</v>
      </c>
      <c r="D55" s="177">
        <f>SUM(D56:D57)</f>
        <v>0</v>
      </c>
      <c r="E55" s="177">
        <f t="shared" si="0"/>
        <v>0</v>
      </c>
      <c r="F55" s="206">
        <f t="shared" si="1"/>
        <v>-9</v>
      </c>
    </row>
    <row r="56" spans="1:6" ht="216.75" x14ac:dyDescent="0.25">
      <c r="A56" s="224" t="s">
        <v>219</v>
      </c>
      <c r="B56" s="218" t="s">
        <v>220</v>
      </c>
      <c r="C56" s="185">
        <v>8</v>
      </c>
      <c r="D56" s="186">
        <v>0</v>
      </c>
      <c r="E56" s="187">
        <f t="shared" si="0"/>
        <v>0</v>
      </c>
      <c r="F56" s="188">
        <f t="shared" si="1"/>
        <v>-8</v>
      </c>
    </row>
    <row r="57" spans="1:6" ht="192" thickBot="1" x14ac:dyDescent="0.3">
      <c r="A57" s="155" t="s">
        <v>396</v>
      </c>
      <c r="B57" s="137" t="s">
        <v>397</v>
      </c>
      <c r="C57" s="132">
        <v>1</v>
      </c>
      <c r="D57" s="132">
        <v>0</v>
      </c>
      <c r="E57" s="133">
        <f t="shared" si="0"/>
        <v>0</v>
      </c>
      <c r="F57" s="151">
        <f t="shared" si="1"/>
        <v>-1</v>
      </c>
    </row>
    <row r="58" spans="1:6" ht="293.25" hidden="1" x14ac:dyDescent="0.25">
      <c r="A58" s="227" t="s">
        <v>457</v>
      </c>
      <c r="B58" s="223" t="s">
        <v>458</v>
      </c>
      <c r="C58" s="192">
        <v>0</v>
      </c>
      <c r="D58" s="192">
        <v>0</v>
      </c>
      <c r="E58" s="193"/>
      <c r="F58" s="194">
        <f t="shared" si="1"/>
        <v>0</v>
      </c>
    </row>
    <row r="59" spans="1:6" ht="115.5" thickBot="1" x14ac:dyDescent="0.3">
      <c r="A59" s="175" t="s">
        <v>188</v>
      </c>
      <c r="B59" s="221" t="s">
        <v>189</v>
      </c>
      <c r="C59" s="177">
        <f>SUM(C60:C63)</f>
        <v>4697</v>
      </c>
      <c r="D59" s="177">
        <f>SUM(D60:D63)</f>
        <v>1333.42</v>
      </c>
      <c r="E59" s="177">
        <f t="shared" si="0"/>
        <v>28.388758782201407</v>
      </c>
      <c r="F59" s="206">
        <f t="shared" si="1"/>
        <v>-3363.58</v>
      </c>
    </row>
    <row r="60" spans="1:6" ht="140.25" x14ac:dyDescent="0.25">
      <c r="A60" s="183" t="s">
        <v>190</v>
      </c>
      <c r="B60" s="218" t="s">
        <v>271</v>
      </c>
      <c r="C60" s="187">
        <v>4145</v>
      </c>
      <c r="D60" s="187">
        <v>1130.93</v>
      </c>
      <c r="E60" s="187">
        <f t="shared" si="0"/>
        <v>27.284197828709289</v>
      </c>
      <c r="F60" s="188">
        <f t="shared" si="1"/>
        <v>-3014.0699999999997</v>
      </c>
    </row>
    <row r="61" spans="1:6" ht="204" x14ac:dyDescent="0.25">
      <c r="A61" s="150" t="s">
        <v>398</v>
      </c>
      <c r="B61" s="137" t="s">
        <v>399</v>
      </c>
      <c r="C61" s="133">
        <v>6</v>
      </c>
      <c r="D61" s="133">
        <v>0</v>
      </c>
      <c r="E61" s="133">
        <f t="shared" si="0"/>
        <v>0</v>
      </c>
      <c r="F61" s="151">
        <f t="shared" si="1"/>
        <v>-6</v>
      </c>
    </row>
    <row r="62" spans="1:6" ht="204" x14ac:dyDescent="0.25">
      <c r="A62" s="150" t="s">
        <v>221</v>
      </c>
      <c r="B62" s="137" t="s">
        <v>272</v>
      </c>
      <c r="C62" s="132">
        <v>60</v>
      </c>
      <c r="D62" s="132">
        <v>38.65</v>
      </c>
      <c r="E62" s="133">
        <f t="shared" si="0"/>
        <v>64.416666666666671</v>
      </c>
      <c r="F62" s="151">
        <f t="shared" si="1"/>
        <v>-21.35</v>
      </c>
    </row>
    <row r="63" spans="1:6" ht="204.75" thickBot="1" x14ac:dyDescent="0.3">
      <c r="A63" s="189" t="s">
        <v>222</v>
      </c>
      <c r="B63" s="223" t="s">
        <v>273</v>
      </c>
      <c r="C63" s="192">
        <v>486</v>
      </c>
      <c r="D63" s="192">
        <v>163.84</v>
      </c>
      <c r="E63" s="193">
        <f t="shared" si="0"/>
        <v>33.711934156378604</v>
      </c>
      <c r="F63" s="194">
        <f t="shared" si="1"/>
        <v>-322.15999999999997</v>
      </c>
    </row>
    <row r="64" spans="1:6" ht="26.25" thickBot="1" x14ac:dyDescent="0.3">
      <c r="A64" s="197" t="s">
        <v>33</v>
      </c>
      <c r="B64" s="198" t="s">
        <v>34</v>
      </c>
      <c r="C64" s="199">
        <f t="shared" ref="C64:D64" si="8">SUM(C65)</f>
        <v>3186</v>
      </c>
      <c r="D64" s="199">
        <f t="shared" si="8"/>
        <v>5710.55</v>
      </c>
      <c r="E64" s="199">
        <f t="shared" si="0"/>
        <v>179.23885750156938</v>
      </c>
      <c r="F64" s="200">
        <f t="shared" si="1"/>
        <v>2524.5500000000002</v>
      </c>
    </row>
    <row r="65" spans="1:6" ht="26.25" thickBot="1" x14ac:dyDescent="0.3">
      <c r="A65" s="175" t="s">
        <v>191</v>
      </c>
      <c r="B65" s="176" t="s">
        <v>35</v>
      </c>
      <c r="C65" s="177">
        <f>SUM(C66:C69)</f>
        <v>3186</v>
      </c>
      <c r="D65" s="177">
        <f>SUM(D66:D69)</f>
        <v>5710.55</v>
      </c>
      <c r="E65" s="177">
        <f t="shared" si="0"/>
        <v>179.23885750156938</v>
      </c>
      <c r="F65" s="206">
        <f t="shared" si="1"/>
        <v>2524.5500000000002</v>
      </c>
    </row>
    <row r="66" spans="1:6" ht="89.25" x14ac:dyDescent="0.25">
      <c r="A66" s="183" t="s">
        <v>36</v>
      </c>
      <c r="B66" s="184" t="s">
        <v>223</v>
      </c>
      <c r="C66" s="186">
        <v>1200</v>
      </c>
      <c r="D66" s="186">
        <v>4032.9</v>
      </c>
      <c r="E66" s="187">
        <f t="shared" si="0"/>
        <v>336.07499999999999</v>
      </c>
      <c r="F66" s="188">
        <f t="shared" si="1"/>
        <v>2832.9</v>
      </c>
    </row>
    <row r="67" spans="1:6" ht="76.5" x14ac:dyDescent="0.25">
      <c r="A67" s="150" t="s">
        <v>37</v>
      </c>
      <c r="B67" s="130" t="s">
        <v>224</v>
      </c>
      <c r="C67" s="132">
        <v>525</v>
      </c>
      <c r="D67" s="132">
        <v>224.7</v>
      </c>
      <c r="E67" s="133">
        <f t="shared" si="0"/>
        <v>42.8</v>
      </c>
      <c r="F67" s="151">
        <f t="shared" si="1"/>
        <v>-300.3</v>
      </c>
    </row>
    <row r="68" spans="1:6" ht="89.25" x14ac:dyDescent="0.25">
      <c r="A68" s="150" t="s">
        <v>160</v>
      </c>
      <c r="B68" s="130" t="s">
        <v>274</v>
      </c>
      <c r="C68" s="132">
        <v>162</v>
      </c>
      <c r="D68" s="132">
        <v>53.5</v>
      </c>
      <c r="E68" s="133">
        <f t="shared" si="0"/>
        <v>33.024691358024697</v>
      </c>
      <c r="F68" s="151">
        <f t="shared" si="1"/>
        <v>-108.5</v>
      </c>
    </row>
    <row r="69" spans="1:6" ht="90" thickBot="1" x14ac:dyDescent="0.3">
      <c r="A69" s="189" t="s">
        <v>192</v>
      </c>
      <c r="B69" s="190" t="s">
        <v>275</v>
      </c>
      <c r="C69" s="192">
        <v>1299</v>
      </c>
      <c r="D69" s="192">
        <v>1399.45</v>
      </c>
      <c r="E69" s="193">
        <f t="shared" si="0"/>
        <v>107.73287143956891</v>
      </c>
      <c r="F69" s="194">
        <f t="shared" si="1"/>
        <v>100.45000000000005</v>
      </c>
    </row>
    <row r="70" spans="1:6" ht="39" thickBot="1" x14ac:dyDescent="0.3">
      <c r="A70" s="197" t="s">
        <v>38</v>
      </c>
      <c r="B70" s="198" t="s">
        <v>39</v>
      </c>
      <c r="C70" s="199">
        <f>SUM(C74+C71)</f>
        <v>2470.04</v>
      </c>
      <c r="D70" s="199">
        <f>SUM(D74+D71)</f>
        <v>2339.21</v>
      </c>
      <c r="E70" s="199">
        <f t="shared" si="0"/>
        <v>94.703324642515923</v>
      </c>
      <c r="F70" s="200">
        <f t="shared" si="1"/>
        <v>-130.82999999999993</v>
      </c>
    </row>
    <row r="71" spans="1:6" ht="39" thickBot="1" x14ac:dyDescent="0.3">
      <c r="A71" s="175" t="s">
        <v>459</v>
      </c>
      <c r="B71" s="176" t="s">
        <v>460</v>
      </c>
      <c r="C71" s="177">
        <f>C72</f>
        <v>0</v>
      </c>
      <c r="D71" s="177">
        <f t="shared" ref="D71:E71" si="9">D72</f>
        <v>3.8</v>
      </c>
      <c r="E71" s="177">
        <f t="shared" si="9"/>
        <v>0</v>
      </c>
      <c r="F71" s="206">
        <f t="shared" si="1"/>
        <v>3.8</v>
      </c>
    </row>
    <row r="72" spans="1:6" ht="39" thickBot="1" x14ac:dyDescent="0.3">
      <c r="A72" s="228" t="s">
        <v>461</v>
      </c>
      <c r="B72" s="202" t="s">
        <v>462</v>
      </c>
      <c r="C72" s="203">
        <f>C73</f>
        <v>0</v>
      </c>
      <c r="D72" s="203">
        <f>D73</f>
        <v>3.8</v>
      </c>
      <c r="E72" s="229"/>
      <c r="F72" s="204">
        <f t="shared" si="1"/>
        <v>3.8</v>
      </c>
    </row>
    <row r="73" spans="1:6" ht="39" thickBot="1" x14ac:dyDescent="0.3">
      <c r="A73" s="209" t="s">
        <v>463</v>
      </c>
      <c r="B73" s="210" t="s">
        <v>462</v>
      </c>
      <c r="C73" s="213">
        <v>0</v>
      </c>
      <c r="D73" s="213">
        <v>3.8</v>
      </c>
      <c r="E73" s="213">
        <v>0</v>
      </c>
      <c r="F73" s="214">
        <f t="shared" ref="F73:F136" si="10">D73-C73</f>
        <v>3.8</v>
      </c>
    </row>
    <row r="74" spans="1:6" ht="26.25" thickBot="1" x14ac:dyDescent="0.3">
      <c r="A74" s="197" t="s">
        <v>193</v>
      </c>
      <c r="B74" s="198" t="s">
        <v>161</v>
      </c>
      <c r="C74" s="199">
        <f t="shared" ref="C74:D74" si="11">SUM(C75+C77)</f>
        <v>2470.04</v>
      </c>
      <c r="D74" s="199">
        <f t="shared" si="11"/>
        <v>2335.41</v>
      </c>
      <c r="E74" s="199">
        <f t="shared" ref="E74:E143" si="12">D74/C74*100</f>
        <v>94.549480980065098</v>
      </c>
      <c r="F74" s="200">
        <f t="shared" si="10"/>
        <v>-134.63000000000011</v>
      </c>
    </row>
    <row r="75" spans="1:6" ht="39" thickBot="1" x14ac:dyDescent="0.3">
      <c r="A75" s="175" t="s">
        <v>194</v>
      </c>
      <c r="B75" s="176" t="s">
        <v>195</v>
      </c>
      <c r="C75" s="177">
        <f t="shared" ref="C75:D75" si="13">SUM(C76)</f>
        <v>40</v>
      </c>
      <c r="D75" s="177">
        <f t="shared" si="13"/>
        <v>12.73</v>
      </c>
      <c r="E75" s="177">
        <f t="shared" si="12"/>
        <v>31.825000000000003</v>
      </c>
      <c r="F75" s="206">
        <f t="shared" si="10"/>
        <v>-27.27</v>
      </c>
    </row>
    <row r="76" spans="1:6" ht="51.75" thickBot="1" x14ac:dyDescent="0.3">
      <c r="A76" s="209" t="s">
        <v>40</v>
      </c>
      <c r="B76" s="210" t="s">
        <v>62</v>
      </c>
      <c r="C76" s="212">
        <v>40</v>
      </c>
      <c r="D76" s="212">
        <v>12.73</v>
      </c>
      <c r="E76" s="213">
        <f t="shared" si="12"/>
        <v>31.825000000000003</v>
      </c>
      <c r="F76" s="214">
        <f t="shared" si="10"/>
        <v>-27.27</v>
      </c>
    </row>
    <row r="77" spans="1:6" ht="26.25" thickBot="1" x14ac:dyDescent="0.3">
      <c r="A77" s="175" t="s">
        <v>196</v>
      </c>
      <c r="B77" s="176" t="s">
        <v>197</v>
      </c>
      <c r="C77" s="219">
        <f>SUM(C78:C85)</f>
        <v>2430.04</v>
      </c>
      <c r="D77" s="219">
        <f>SUM(D78:D84)</f>
        <v>2322.6799999999998</v>
      </c>
      <c r="E77" s="177">
        <f t="shared" si="12"/>
        <v>95.58196572895919</v>
      </c>
      <c r="F77" s="206">
        <f t="shared" si="10"/>
        <v>-107.36000000000013</v>
      </c>
    </row>
    <row r="78" spans="1:6" ht="51" x14ac:dyDescent="0.25">
      <c r="A78" s="183" t="s">
        <v>225</v>
      </c>
      <c r="B78" s="230" t="s">
        <v>276</v>
      </c>
      <c r="C78" s="187">
        <v>0</v>
      </c>
      <c r="D78" s="187">
        <v>-8.1199999999999992</v>
      </c>
      <c r="E78" s="187"/>
      <c r="F78" s="188">
        <f t="shared" si="10"/>
        <v>-8.1199999999999992</v>
      </c>
    </row>
    <row r="79" spans="1:6" ht="51" x14ac:dyDescent="0.25">
      <c r="A79" s="150" t="s">
        <v>400</v>
      </c>
      <c r="B79" s="138" t="s">
        <v>276</v>
      </c>
      <c r="C79" s="133">
        <v>20</v>
      </c>
      <c r="D79" s="133">
        <v>0.16</v>
      </c>
      <c r="E79" s="133">
        <f t="shared" si="12"/>
        <v>0.8</v>
      </c>
      <c r="F79" s="151">
        <f t="shared" si="10"/>
        <v>-19.84</v>
      </c>
    </row>
    <row r="80" spans="1:6" ht="89.25" x14ac:dyDescent="0.25">
      <c r="A80" s="150" t="s">
        <v>344</v>
      </c>
      <c r="B80" s="139" t="s">
        <v>345</v>
      </c>
      <c r="C80" s="132">
        <v>472</v>
      </c>
      <c r="D80" s="132">
        <v>421.85</v>
      </c>
      <c r="E80" s="133">
        <f t="shared" si="12"/>
        <v>89.375</v>
      </c>
      <c r="F80" s="151">
        <f t="shared" si="10"/>
        <v>-50.149999999999977</v>
      </c>
    </row>
    <row r="81" spans="1:6" ht="76.5" x14ac:dyDescent="0.25">
      <c r="A81" s="150" t="s">
        <v>486</v>
      </c>
      <c r="B81" s="138" t="s">
        <v>278</v>
      </c>
      <c r="C81" s="132">
        <v>0</v>
      </c>
      <c r="D81" s="132">
        <v>1440.73</v>
      </c>
      <c r="E81" s="133"/>
      <c r="F81" s="151">
        <f t="shared" si="10"/>
        <v>1440.73</v>
      </c>
    </row>
    <row r="82" spans="1:6" ht="76.5" x14ac:dyDescent="0.25">
      <c r="A82" s="150" t="s">
        <v>277</v>
      </c>
      <c r="B82" s="138" t="s">
        <v>278</v>
      </c>
      <c r="C82" s="132">
        <v>946</v>
      </c>
      <c r="D82" s="132">
        <v>446.18</v>
      </c>
      <c r="E82" s="133">
        <f t="shared" si="12"/>
        <v>47.164904862579284</v>
      </c>
      <c r="F82" s="151">
        <f t="shared" si="10"/>
        <v>-499.82</v>
      </c>
    </row>
    <row r="83" spans="1:6" ht="76.5" x14ac:dyDescent="0.25">
      <c r="A83" s="150" t="s">
        <v>451</v>
      </c>
      <c r="B83" s="138" t="s">
        <v>278</v>
      </c>
      <c r="C83" s="132">
        <v>0</v>
      </c>
      <c r="D83" s="132">
        <v>7.14</v>
      </c>
      <c r="E83" s="133"/>
      <c r="F83" s="151">
        <f t="shared" si="10"/>
        <v>7.14</v>
      </c>
    </row>
    <row r="84" spans="1:6" ht="63.75" x14ac:dyDescent="0.25">
      <c r="A84" s="150" t="s">
        <v>226</v>
      </c>
      <c r="B84" s="138" t="s">
        <v>279</v>
      </c>
      <c r="C84" s="132">
        <v>21</v>
      </c>
      <c r="D84" s="132">
        <v>14.74</v>
      </c>
      <c r="E84" s="133">
        <f t="shared" si="12"/>
        <v>70.19047619047619</v>
      </c>
      <c r="F84" s="151">
        <f t="shared" si="10"/>
        <v>-6.26</v>
      </c>
    </row>
    <row r="85" spans="1:6" ht="64.5" thickBot="1" x14ac:dyDescent="0.3">
      <c r="A85" s="189" t="s">
        <v>487</v>
      </c>
      <c r="B85" s="231" t="s">
        <v>279</v>
      </c>
      <c r="C85" s="192">
        <v>971.04</v>
      </c>
      <c r="D85" s="192">
        <v>0</v>
      </c>
      <c r="E85" s="193">
        <f t="shared" si="12"/>
        <v>0</v>
      </c>
      <c r="F85" s="194">
        <f t="shared" si="10"/>
        <v>-971.04</v>
      </c>
    </row>
    <row r="86" spans="1:6" ht="39" thickBot="1" x14ac:dyDescent="0.3">
      <c r="A86" s="175" t="s">
        <v>41</v>
      </c>
      <c r="B86" s="176" t="s">
        <v>42</v>
      </c>
      <c r="C86" s="177">
        <f>SUM(C93+C89+C87)</f>
        <v>2569</v>
      </c>
      <c r="D86" s="177">
        <f>SUM(D93+D89+D87)</f>
        <v>1050.4099999999999</v>
      </c>
      <c r="E86" s="177">
        <f t="shared" si="12"/>
        <v>40.887894122226541</v>
      </c>
      <c r="F86" s="206">
        <f t="shared" si="10"/>
        <v>-1518.5900000000001</v>
      </c>
    </row>
    <row r="87" spans="1:6" hidden="1" x14ac:dyDescent="0.25">
      <c r="A87" s="172" t="s">
        <v>488</v>
      </c>
      <c r="B87" s="173" t="s">
        <v>489</v>
      </c>
      <c r="C87" s="174">
        <f t="shared" ref="C87:D87" si="14">SUM(C88)</f>
        <v>0</v>
      </c>
      <c r="D87" s="174">
        <f t="shared" si="14"/>
        <v>0</v>
      </c>
      <c r="E87" s="174"/>
      <c r="F87" s="188">
        <f t="shared" si="10"/>
        <v>0</v>
      </c>
    </row>
    <row r="88" spans="1:6" ht="38.25" hidden="1" x14ac:dyDescent="0.25">
      <c r="A88" s="189" t="s">
        <v>490</v>
      </c>
      <c r="B88" s="190" t="s">
        <v>491</v>
      </c>
      <c r="C88" s="192">
        <v>0</v>
      </c>
      <c r="D88" s="192">
        <v>0</v>
      </c>
      <c r="E88" s="193"/>
      <c r="F88" s="194">
        <f t="shared" si="10"/>
        <v>0</v>
      </c>
    </row>
    <row r="89" spans="1:6" ht="102.75" thickBot="1" x14ac:dyDescent="0.3">
      <c r="A89" s="175" t="s">
        <v>198</v>
      </c>
      <c r="B89" s="221" t="s">
        <v>199</v>
      </c>
      <c r="C89" s="177">
        <f t="shared" ref="C89:D89" si="15">SUM(C90:C92)</f>
        <v>926</v>
      </c>
      <c r="D89" s="177">
        <f t="shared" si="15"/>
        <v>570.89</v>
      </c>
      <c r="E89" s="177">
        <f t="shared" si="12"/>
        <v>61.6511879049676</v>
      </c>
      <c r="F89" s="206">
        <f t="shared" si="10"/>
        <v>-355.11</v>
      </c>
    </row>
    <row r="90" spans="1:6" ht="114.75" hidden="1" x14ac:dyDescent="0.25">
      <c r="A90" s="183" t="s">
        <v>492</v>
      </c>
      <c r="B90" s="232" t="s">
        <v>493</v>
      </c>
      <c r="C90" s="186">
        <v>0</v>
      </c>
      <c r="D90" s="186">
        <v>0</v>
      </c>
      <c r="E90" s="187"/>
      <c r="F90" s="188">
        <f t="shared" si="10"/>
        <v>0</v>
      </c>
    </row>
    <row r="91" spans="1:6" ht="140.25" x14ac:dyDescent="0.25">
      <c r="A91" s="150" t="s">
        <v>43</v>
      </c>
      <c r="B91" s="137" t="s">
        <v>280</v>
      </c>
      <c r="C91" s="132">
        <v>926</v>
      </c>
      <c r="D91" s="132">
        <v>492.58</v>
      </c>
      <c r="E91" s="133">
        <f t="shared" si="12"/>
        <v>53.194384449244062</v>
      </c>
      <c r="F91" s="151">
        <f t="shared" si="10"/>
        <v>-433.42</v>
      </c>
    </row>
    <row r="92" spans="1:6" ht="141" thickBot="1" x14ac:dyDescent="0.3">
      <c r="A92" s="189" t="s">
        <v>355</v>
      </c>
      <c r="B92" s="223" t="s">
        <v>356</v>
      </c>
      <c r="C92" s="192">
        <v>0</v>
      </c>
      <c r="D92" s="192">
        <v>78.31</v>
      </c>
      <c r="E92" s="193"/>
      <c r="F92" s="194">
        <f t="shared" si="10"/>
        <v>78.31</v>
      </c>
    </row>
    <row r="93" spans="1:6" ht="45" customHeight="1" thickBot="1" x14ac:dyDescent="0.3">
      <c r="A93" s="175" t="s">
        <v>200</v>
      </c>
      <c r="B93" s="176" t="s">
        <v>201</v>
      </c>
      <c r="C93" s="205">
        <f>SUM(C94+C95)</f>
        <v>1643</v>
      </c>
      <c r="D93" s="205">
        <f>SUM(D94+D95)</f>
        <v>479.52</v>
      </c>
      <c r="E93" s="177">
        <f t="shared" si="12"/>
        <v>29.18563603164942</v>
      </c>
      <c r="F93" s="206">
        <f t="shared" si="10"/>
        <v>-1163.48</v>
      </c>
    </row>
    <row r="94" spans="1:6" ht="63.75" x14ac:dyDescent="0.25">
      <c r="A94" s="183" t="s">
        <v>44</v>
      </c>
      <c r="B94" s="184" t="s">
        <v>281</v>
      </c>
      <c r="C94" s="186">
        <v>1643</v>
      </c>
      <c r="D94" s="186">
        <v>479.52</v>
      </c>
      <c r="E94" s="187">
        <f t="shared" si="12"/>
        <v>29.18563603164942</v>
      </c>
      <c r="F94" s="188">
        <f t="shared" si="10"/>
        <v>-1163.48</v>
      </c>
    </row>
    <row r="95" spans="1:6" ht="77.25" thickBot="1" x14ac:dyDescent="0.3">
      <c r="A95" s="233" t="s">
        <v>494</v>
      </c>
      <c r="B95" s="190" t="s">
        <v>495</v>
      </c>
      <c r="C95" s="192">
        <v>0</v>
      </c>
      <c r="D95" s="192">
        <v>0</v>
      </c>
      <c r="E95" s="193"/>
      <c r="F95" s="194">
        <f t="shared" si="10"/>
        <v>0</v>
      </c>
    </row>
    <row r="96" spans="1:6" ht="26.25" thickBot="1" x14ac:dyDescent="0.3">
      <c r="A96" s="175" t="s">
        <v>45</v>
      </c>
      <c r="B96" s="176" t="s">
        <v>46</v>
      </c>
      <c r="C96" s="177">
        <f>C97+C124+C126+C133+C141</f>
        <v>3039</v>
      </c>
      <c r="D96" s="177">
        <f>D97+D124+D126+D133+D141</f>
        <v>6957.28</v>
      </c>
      <c r="E96" s="177">
        <f t="shared" si="12"/>
        <v>228.93320171108917</v>
      </c>
      <c r="F96" s="206">
        <f t="shared" si="10"/>
        <v>3918.2799999999997</v>
      </c>
    </row>
    <row r="97" spans="1:6" ht="64.5" thickBot="1" x14ac:dyDescent="0.3">
      <c r="A97" s="235" t="s">
        <v>326</v>
      </c>
      <c r="B97" s="236" t="s">
        <v>327</v>
      </c>
      <c r="C97" s="237">
        <f>C98+C101+C104+C107+C108+C109+C110+C111+C112+C113+C115+C120+C114</f>
        <v>1158.6500000000001</v>
      </c>
      <c r="D97" s="237">
        <f>D98+D101+D104+D107+D108+D109+D110+D111+D112+D113+D115+D120+D114</f>
        <v>586.6400000000001</v>
      </c>
      <c r="E97" s="177">
        <f t="shared" si="12"/>
        <v>50.631338195313511</v>
      </c>
      <c r="F97" s="206">
        <f t="shared" si="10"/>
        <v>-572.01</v>
      </c>
    </row>
    <row r="98" spans="1:6" ht="128.25" thickBot="1" x14ac:dyDescent="0.3">
      <c r="A98" s="240" t="s">
        <v>227</v>
      </c>
      <c r="B98" s="241" t="s">
        <v>401</v>
      </c>
      <c r="C98" s="177">
        <f>SUM(C99+C100)</f>
        <v>14.85</v>
      </c>
      <c r="D98" s="177">
        <f t="shared" ref="D98" si="16">SUM(D99+D100)</f>
        <v>-7.5</v>
      </c>
      <c r="E98" s="177">
        <f t="shared" si="12"/>
        <v>-50.505050505050505</v>
      </c>
      <c r="F98" s="206">
        <f t="shared" si="10"/>
        <v>-22.35</v>
      </c>
    </row>
    <row r="99" spans="1:6" ht="114.75" x14ac:dyDescent="0.25">
      <c r="A99" s="238" t="s">
        <v>228</v>
      </c>
      <c r="B99" s="239" t="s">
        <v>282</v>
      </c>
      <c r="C99" s="187">
        <v>9</v>
      </c>
      <c r="D99" s="187">
        <v>-8.16</v>
      </c>
      <c r="E99" s="187">
        <f t="shared" si="12"/>
        <v>-90.666666666666671</v>
      </c>
      <c r="F99" s="188">
        <f t="shared" si="10"/>
        <v>-17.16</v>
      </c>
    </row>
    <row r="100" spans="1:6" ht="115.5" thickBot="1" x14ac:dyDescent="0.3">
      <c r="A100" s="242" t="s">
        <v>202</v>
      </c>
      <c r="B100" s="243" t="s">
        <v>282</v>
      </c>
      <c r="C100" s="193">
        <v>5.85</v>
      </c>
      <c r="D100" s="193">
        <v>0.66</v>
      </c>
      <c r="E100" s="193">
        <f t="shared" si="12"/>
        <v>11.282051282051283</v>
      </c>
      <c r="F100" s="194">
        <f t="shared" si="10"/>
        <v>-5.1899999999999995</v>
      </c>
    </row>
    <row r="101" spans="1:6" ht="154.5" thickBot="1" x14ac:dyDescent="0.3">
      <c r="A101" s="240" t="s">
        <v>229</v>
      </c>
      <c r="B101" s="245" t="s">
        <v>283</v>
      </c>
      <c r="C101" s="177">
        <f>SUM(C102:C103)</f>
        <v>174.67</v>
      </c>
      <c r="D101" s="177">
        <f t="shared" ref="D101" si="17">SUM(D102:D103)</f>
        <v>41.85</v>
      </c>
      <c r="E101" s="177">
        <f t="shared" si="12"/>
        <v>23.95946642239652</v>
      </c>
      <c r="F101" s="206">
        <f t="shared" si="10"/>
        <v>-132.82</v>
      </c>
    </row>
    <row r="102" spans="1:6" ht="153.75" x14ac:dyDescent="0.25">
      <c r="A102" s="238" t="s">
        <v>230</v>
      </c>
      <c r="B102" s="244" t="s">
        <v>284</v>
      </c>
      <c r="C102" s="187">
        <v>171.5</v>
      </c>
      <c r="D102" s="187">
        <v>41.85</v>
      </c>
      <c r="E102" s="187">
        <f t="shared" si="12"/>
        <v>24.402332361516034</v>
      </c>
      <c r="F102" s="188">
        <f t="shared" si="10"/>
        <v>-129.65</v>
      </c>
    </row>
    <row r="103" spans="1:6" ht="154.5" thickBot="1" x14ac:dyDescent="0.3">
      <c r="A103" s="242" t="s">
        <v>231</v>
      </c>
      <c r="B103" s="246" t="s">
        <v>284</v>
      </c>
      <c r="C103" s="193">
        <v>3.17</v>
      </c>
      <c r="D103" s="193">
        <v>0</v>
      </c>
      <c r="E103" s="193">
        <f t="shared" si="12"/>
        <v>0</v>
      </c>
      <c r="F103" s="194">
        <f t="shared" si="10"/>
        <v>-3.17</v>
      </c>
    </row>
    <row r="104" spans="1:6" ht="128.25" thickBot="1" x14ac:dyDescent="0.3">
      <c r="A104" s="240" t="s">
        <v>232</v>
      </c>
      <c r="B104" s="241" t="s">
        <v>285</v>
      </c>
      <c r="C104" s="177">
        <f>SUM(C105:C106)</f>
        <v>165.68</v>
      </c>
      <c r="D104" s="177">
        <f>D105</f>
        <v>28.97</v>
      </c>
      <c r="E104" s="177">
        <f t="shared" si="12"/>
        <v>17.48551424432641</v>
      </c>
      <c r="F104" s="206">
        <f t="shared" si="10"/>
        <v>-136.71</v>
      </c>
    </row>
    <row r="105" spans="1:6" ht="127.5" x14ac:dyDescent="0.25">
      <c r="A105" s="238" t="s">
        <v>233</v>
      </c>
      <c r="B105" s="239" t="s">
        <v>285</v>
      </c>
      <c r="C105" s="187">
        <v>163.4</v>
      </c>
      <c r="D105" s="187">
        <v>28.97</v>
      </c>
      <c r="E105" s="187">
        <f t="shared" si="12"/>
        <v>17.729498164014686</v>
      </c>
      <c r="F105" s="188">
        <f t="shared" si="10"/>
        <v>-134.43</v>
      </c>
    </row>
    <row r="106" spans="1:6" ht="128.25" thickBot="1" x14ac:dyDescent="0.3">
      <c r="A106" s="242" t="s">
        <v>234</v>
      </c>
      <c r="B106" s="243" t="s">
        <v>285</v>
      </c>
      <c r="C106" s="193">
        <v>2.2799999999999998</v>
      </c>
      <c r="D106" s="193">
        <v>0</v>
      </c>
      <c r="E106" s="193">
        <f t="shared" si="12"/>
        <v>0</v>
      </c>
      <c r="F106" s="194">
        <f t="shared" si="10"/>
        <v>-2.2799999999999998</v>
      </c>
    </row>
    <row r="107" spans="1:6" ht="115.5" thickBot="1" x14ac:dyDescent="0.3">
      <c r="A107" s="240" t="s">
        <v>286</v>
      </c>
      <c r="B107" s="241" t="s">
        <v>287</v>
      </c>
      <c r="C107" s="177">
        <v>18.3</v>
      </c>
      <c r="D107" s="177">
        <v>0</v>
      </c>
      <c r="E107" s="177">
        <f t="shared" si="12"/>
        <v>0</v>
      </c>
      <c r="F107" s="206">
        <f t="shared" si="10"/>
        <v>-18.3</v>
      </c>
    </row>
    <row r="108" spans="1:6" ht="141" thickBot="1" x14ac:dyDescent="0.3">
      <c r="A108" s="240" t="s">
        <v>288</v>
      </c>
      <c r="B108" s="241" t="s">
        <v>289</v>
      </c>
      <c r="C108" s="177">
        <v>4</v>
      </c>
      <c r="D108" s="177">
        <v>0</v>
      </c>
      <c r="E108" s="177">
        <f t="shared" si="12"/>
        <v>0</v>
      </c>
      <c r="F108" s="206">
        <f t="shared" si="10"/>
        <v>-4</v>
      </c>
    </row>
    <row r="109" spans="1:6" ht="128.25" thickBot="1" x14ac:dyDescent="0.3">
      <c r="A109" s="240" t="s">
        <v>402</v>
      </c>
      <c r="B109" s="241" t="s">
        <v>403</v>
      </c>
      <c r="C109" s="177">
        <v>10</v>
      </c>
      <c r="D109" s="177">
        <v>0</v>
      </c>
      <c r="E109" s="177">
        <f t="shared" si="12"/>
        <v>0</v>
      </c>
      <c r="F109" s="206">
        <f t="shared" si="10"/>
        <v>-10</v>
      </c>
    </row>
    <row r="110" spans="1:6" ht="115.5" thickBot="1" x14ac:dyDescent="0.3">
      <c r="A110" s="240" t="s">
        <v>340</v>
      </c>
      <c r="B110" s="241" t="s">
        <v>341</v>
      </c>
      <c r="C110" s="177">
        <v>100</v>
      </c>
      <c r="D110" s="177">
        <v>0</v>
      </c>
      <c r="E110" s="177">
        <f t="shared" si="12"/>
        <v>0</v>
      </c>
      <c r="F110" s="206">
        <f t="shared" si="10"/>
        <v>-100</v>
      </c>
    </row>
    <row r="111" spans="1:6" ht="153.75" thickBot="1" x14ac:dyDescent="0.3">
      <c r="A111" s="247" t="s">
        <v>290</v>
      </c>
      <c r="B111" s="248" t="s">
        <v>404</v>
      </c>
      <c r="C111" s="181">
        <v>89</v>
      </c>
      <c r="D111" s="181">
        <v>1.25</v>
      </c>
      <c r="E111" s="181">
        <f t="shared" si="12"/>
        <v>1.4044943820224718</v>
      </c>
      <c r="F111" s="249">
        <f t="shared" si="10"/>
        <v>-87.75</v>
      </c>
    </row>
    <row r="112" spans="1:6" ht="179.25" thickBot="1" x14ac:dyDescent="0.3">
      <c r="A112" s="240" t="s">
        <v>235</v>
      </c>
      <c r="B112" s="251" t="s">
        <v>405</v>
      </c>
      <c r="C112" s="219">
        <v>39.4</v>
      </c>
      <c r="D112" s="219">
        <v>2.16</v>
      </c>
      <c r="E112" s="177">
        <f t="shared" si="12"/>
        <v>5.4822335025380715</v>
      </c>
      <c r="F112" s="206">
        <f t="shared" si="10"/>
        <v>-37.239999999999995</v>
      </c>
    </row>
    <row r="113" spans="1:6" ht="141" thickBot="1" x14ac:dyDescent="0.3">
      <c r="A113" s="234" t="s">
        <v>291</v>
      </c>
      <c r="B113" s="250" t="s">
        <v>292</v>
      </c>
      <c r="C113" s="217">
        <v>4.5999999999999996</v>
      </c>
      <c r="D113" s="217">
        <v>0.5</v>
      </c>
      <c r="E113" s="174">
        <f t="shared" si="12"/>
        <v>10.869565217391305</v>
      </c>
      <c r="F113" s="215">
        <f t="shared" si="10"/>
        <v>-4.0999999999999996</v>
      </c>
    </row>
    <row r="114" spans="1:6" ht="178.5" hidden="1" x14ac:dyDescent="0.25">
      <c r="A114" s="252" t="s">
        <v>496</v>
      </c>
      <c r="B114" s="253" t="s">
        <v>497</v>
      </c>
      <c r="C114" s="254">
        <v>0</v>
      </c>
      <c r="D114" s="254">
        <v>0</v>
      </c>
      <c r="E114" s="255"/>
      <c r="F114" s="256">
        <f t="shared" si="10"/>
        <v>0</v>
      </c>
    </row>
    <row r="115" spans="1:6" ht="115.5" thickBot="1" x14ac:dyDescent="0.3">
      <c r="A115" s="240" t="s">
        <v>236</v>
      </c>
      <c r="B115" s="258" t="s">
        <v>293</v>
      </c>
      <c r="C115" s="219">
        <f>SUM(C116:C119)</f>
        <v>250.15</v>
      </c>
      <c r="D115" s="219">
        <f>SUM(D116:D119)</f>
        <v>108.58</v>
      </c>
      <c r="E115" s="177">
        <f t="shared" si="12"/>
        <v>43.405956426144307</v>
      </c>
      <c r="F115" s="206">
        <f t="shared" si="10"/>
        <v>-141.57</v>
      </c>
    </row>
    <row r="116" spans="1:6" ht="114.75" x14ac:dyDescent="0.25">
      <c r="A116" s="238" t="s">
        <v>406</v>
      </c>
      <c r="B116" s="257" t="s">
        <v>293</v>
      </c>
      <c r="C116" s="186">
        <v>14</v>
      </c>
      <c r="D116" s="186">
        <v>0.3</v>
      </c>
      <c r="E116" s="187">
        <f t="shared" si="12"/>
        <v>2.1428571428571428</v>
      </c>
      <c r="F116" s="188">
        <f t="shared" si="10"/>
        <v>-13.7</v>
      </c>
    </row>
    <row r="117" spans="1:6" ht="114.75" x14ac:dyDescent="0.25">
      <c r="A117" s="156" t="s">
        <v>237</v>
      </c>
      <c r="B117" s="141" t="s">
        <v>293</v>
      </c>
      <c r="C117" s="142">
        <v>235.3</v>
      </c>
      <c r="D117" s="142">
        <v>97.28</v>
      </c>
      <c r="E117" s="133">
        <f t="shared" si="12"/>
        <v>41.34296642583935</v>
      </c>
      <c r="F117" s="151">
        <f t="shared" si="10"/>
        <v>-138.02000000000001</v>
      </c>
    </row>
    <row r="118" spans="1:6" ht="114.75" x14ac:dyDescent="0.25">
      <c r="A118" s="156" t="s">
        <v>238</v>
      </c>
      <c r="B118" s="141" t="s">
        <v>293</v>
      </c>
      <c r="C118" s="142">
        <v>0.85</v>
      </c>
      <c r="D118" s="142">
        <v>1</v>
      </c>
      <c r="E118" s="133">
        <f t="shared" si="12"/>
        <v>117.64705882352942</v>
      </c>
      <c r="F118" s="151">
        <f t="shared" si="10"/>
        <v>0.15000000000000002</v>
      </c>
    </row>
    <row r="119" spans="1:6" ht="115.5" thickBot="1" x14ac:dyDescent="0.3">
      <c r="A119" s="242" t="s">
        <v>498</v>
      </c>
      <c r="B119" s="259" t="s">
        <v>293</v>
      </c>
      <c r="C119" s="260">
        <v>0</v>
      </c>
      <c r="D119" s="260">
        <v>10</v>
      </c>
      <c r="E119" s="193"/>
      <c r="F119" s="194">
        <f t="shared" si="10"/>
        <v>10</v>
      </c>
    </row>
    <row r="120" spans="1:6" ht="141" thickBot="1" x14ac:dyDescent="0.3">
      <c r="A120" s="240" t="s">
        <v>239</v>
      </c>
      <c r="B120" s="241" t="s">
        <v>294</v>
      </c>
      <c r="C120" s="262">
        <f>SUM(C121:C123)</f>
        <v>288</v>
      </c>
      <c r="D120" s="262">
        <f>SUM(D121:D123)</f>
        <v>410.83000000000004</v>
      </c>
      <c r="E120" s="177">
        <f t="shared" si="12"/>
        <v>142.64930555555557</v>
      </c>
      <c r="F120" s="206">
        <f t="shared" si="10"/>
        <v>122.83000000000004</v>
      </c>
    </row>
    <row r="121" spans="1:6" ht="127.5" x14ac:dyDescent="0.25">
      <c r="A121" s="238" t="s">
        <v>342</v>
      </c>
      <c r="B121" s="239" t="s">
        <v>295</v>
      </c>
      <c r="C121" s="261">
        <v>1</v>
      </c>
      <c r="D121" s="261">
        <v>340.68</v>
      </c>
      <c r="E121" s="187">
        <f t="shared" si="12"/>
        <v>34068</v>
      </c>
      <c r="F121" s="188">
        <f t="shared" si="10"/>
        <v>339.68</v>
      </c>
    </row>
    <row r="122" spans="1:6" ht="127.5" x14ac:dyDescent="0.25">
      <c r="A122" s="156" t="s">
        <v>240</v>
      </c>
      <c r="B122" s="140" t="s">
        <v>295</v>
      </c>
      <c r="C122" s="142">
        <v>283</v>
      </c>
      <c r="D122" s="142">
        <v>68.150000000000006</v>
      </c>
      <c r="E122" s="133">
        <f t="shared" si="12"/>
        <v>24.081272084805654</v>
      </c>
      <c r="F122" s="151">
        <f t="shared" si="10"/>
        <v>-214.85</v>
      </c>
    </row>
    <row r="123" spans="1:6" ht="128.25" thickBot="1" x14ac:dyDescent="0.3">
      <c r="A123" s="242" t="s">
        <v>241</v>
      </c>
      <c r="B123" s="243" t="s">
        <v>295</v>
      </c>
      <c r="C123" s="260">
        <v>4</v>
      </c>
      <c r="D123" s="260">
        <v>2</v>
      </c>
      <c r="E123" s="193">
        <f t="shared" si="12"/>
        <v>50</v>
      </c>
      <c r="F123" s="194">
        <f t="shared" si="10"/>
        <v>-2</v>
      </c>
    </row>
    <row r="124" spans="1:6" ht="56.25" customHeight="1" thickBot="1" x14ac:dyDescent="0.3">
      <c r="A124" s="265" t="s">
        <v>328</v>
      </c>
      <c r="B124" s="266" t="s">
        <v>329</v>
      </c>
      <c r="C124" s="267">
        <f>C125</f>
        <v>36</v>
      </c>
      <c r="D124" s="267">
        <f>D125</f>
        <v>8</v>
      </c>
      <c r="E124" s="237">
        <f t="shared" si="12"/>
        <v>22.222222222222221</v>
      </c>
      <c r="F124" s="268">
        <f t="shared" si="10"/>
        <v>-28</v>
      </c>
    </row>
    <row r="125" spans="1:6" ht="77.25" thickBot="1" x14ac:dyDescent="0.3">
      <c r="A125" s="269" t="s">
        <v>203</v>
      </c>
      <c r="B125" s="270" t="s">
        <v>204</v>
      </c>
      <c r="C125" s="271">
        <v>36</v>
      </c>
      <c r="D125" s="271">
        <v>8</v>
      </c>
      <c r="E125" s="213">
        <f t="shared" si="12"/>
        <v>22.222222222222221</v>
      </c>
      <c r="F125" s="214">
        <f t="shared" si="10"/>
        <v>-28</v>
      </c>
    </row>
    <row r="126" spans="1:6" ht="166.5" thickBot="1" x14ac:dyDescent="0.3">
      <c r="A126" s="272" t="s">
        <v>330</v>
      </c>
      <c r="B126" s="273" t="s">
        <v>343</v>
      </c>
      <c r="C126" s="267">
        <f>C127+C128</f>
        <v>172.44</v>
      </c>
      <c r="D126" s="267">
        <f>D127</f>
        <v>32.880000000000003</v>
      </c>
      <c r="E126" s="237">
        <f t="shared" si="12"/>
        <v>19.067501739735562</v>
      </c>
      <c r="F126" s="268">
        <f t="shared" si="10"/>
        <v>-139.56</v>
      </c>
    </row>
    <row r="127" spans="1:6" ht="102.75" thickBot="1" x14ac:dyDescent="0.3">
      <c r="A127" s="274" t="s">
        <v>331</v>
      </c>
      <c r="B127" s="275" t="s">
        <v>297</v>
      </c>
      <c r="C127" s="276">
        <v>169.4</v>
      </c>
      <c r="D127" s="276">
        <v>32.880000000000003</v>
      </c>
      <c r="E127" s="181">
        <f t="shared" si="12"/>
        <v>19.409681227863047</v>
      </c>
      <c r="F127" s="249">
        <f t="shared" si="10"/>
        <v>-136.52000000000001</v>
      </c>
    </row>
    <row r="128" spans="1:6" ht="102.75" thickBot="1" x14ac:dyDescent="0.3">
      <c r="A128" s="277" t="s">
        <v>205</v>
      </c>
      <c r="B128" s="278" t="s">
        <v>296</v>
      </c>
      <c r="C128" s="177">
        <f>SUM(C129:C132)</f>
        <v>3.04</v>
      </c>
      <c r="D128" s="177">
        <f>SUM(D129:D132)</f>
        <v>0</v>
      </c>
      <c r="E128" s="177">
        <f t="shared" si="12"/>
        <v>0</v>
      </c>
      <c r="F128" s="206">
        <f t="shared" si="10"/>
        <v>-3.04</v>
      </c>
    </row>
    <row r="129" spans="1:6" ht="102" x14ac:dyDescent="0.25">
      <c r="A129" s="263" t="s">
        <v>499</v>
      </c>
      <c r="B129" s="264" t="s">
        <v>296</v>
      </c>
      <c r="C129" s="186">
        <v>0</v>
      </c>
      <c r="D129" s="186">
        <v>0</v>
      </c>
      <c r="E129" s="187"/>
      <c r="F129" s="188">
        <f t="shared" si="10"/>
        <v>0</v>
      </c>
    </row>
    <row r="130" spans="1:6" ht="95.25" customHeight="1" x14ac:dyDescent="0.25">
      <c r="A130" s="154" t="s">
        <v>407</v>
      </c>
      <c r="B130" s="143" t="s">
        <v>408</v>
      </c>
      <c r="C130" s="132">
        <v>2.87</v>
      </c>
      <c r="D130" s="132">
        <v>0</v>
      </c>
      <c r="E130" s="133">
        <f t="shared" si="12"/>
        <v>0</v>
      </c>
      <c r="F130" s="151">
        <f t="shared" si="10"/>
        <v>-2.87</v>
      </c>
    </row>
    <row r="131" spans="1:6" ht="95.25" customHeight="1" x14ac:dyDescent="0.25">
      <c r="A131" s="154" t="s">
        <v>409</v>
      </c>
      <c r="B131" s="143" t="s">
        <v>408</v>
      </c>
      <c r="C131" s="132">
        <v>0.17</v>
      </c>
      <c r="D131" s="132">
        <v>0</v>
      </c>
      <c r="E131" s="133">
        <f t="shared" si="12"/>
        <v>0</v>
      </c>
      <c r="F131" s="151">
        <f t="shared" si="10"/>
        <v>-0.17</v>
      </c>
    </row>
    <row r="132" spans="1:6" ht="99.75" customHeight="1" thickBot="1" x14ac:dyDescent="0.3">
      <c r="A132" s="279" t="s">
        <v>500</v>
      </c>
      <c r="B132" s="280" t="s">
        <v>408</v>
      </c>
      <c r="C132" s="192">
        <v>0</v>
      </c>
      <c r="D132" s="192">
        <v>0</v>
      </c>
      <c r="E132" s="193"/>
      <c r="F132" s="194">
        <f t="shared" si="10"/>
        <v>0</v>
      </c>
    </row>
    <row r="133" spans="1:6" ht="26.25" thickBot="1" x14ac:dyDescent="0.3">
      <c r="A133" s="272" t="s">
        <v>332</v>
      </c>
      <c r="B133" s="273" t="s">
        <v>333</v>
      </c>
      <c r="C133" s="267">
        <f>C134+C135+C136+C140</f>
        <v>84.01</v>
      </c>
      <c r="D133" s="267">
        <f>D134+D135+D136+D140</f>
        <v>301.10000000000002</v>
      </c>
      <c r="E133" s="237">
        <f t="shared" si="12"/>
        <v>358.40971312938939</v>
      </c>
      <c r="F133" s="268">
        <f t="shared" si="10"/>
        <v>217.09000000000003</v>
      </c>
    </row>
    <row r="134" spans="1:6" ht="115.5" thickBot="1" x14ac:dyDescent="0.3">
      <c r="A134" s="281" t="s">
        <v>299</v>
      </c>
      <c r="B134" s="176" t="s">
        <v>300</v>
      </c>
      <c r="C134" s="219">
        <v>34.9</v>
      </c>
      <c r="D134" s="219">
        <v>10.81</v>
      </c>
      <c r="E134" s="177">
        <f t="shared" si="12"/>
        <v>30.974212034383957</v>
      </c>
      <c r="F134" s="206">
        <f t="shared" si="10"/>
        <v>-24.089999999999996</v>
      </c>
    </row>
    <row r="135" spans="1:6" ht="64.5" thickBot="1" x14ac:dyDescent="0.3">
      <c r="A135" s="282" t="s">
        <v>410</v>
      </c>
      <c r="B135" s="283" t="s">
        <v>298</v>
      </c>
      <c r="C135" s="262">
        <v>36.6</v>
      </c>
      <c r="D135" s="262">
        <v>287.29000000000002</v>
      </c>
      <c r="E135" s="177">
        <f t="shared" si="12"/>
        <v>784.94535519125691</v>
      </c>
      <c r="F135" s="206">
        <f t="shared" si="10"/>
        <v>250.69000000000003</v>
      </c>
    </row>
    <row r="136" spans="1:6" ht="115.5" thickBot="1" x14ac:dyDescent="0.3">
      <c r="A136" s="240" t="s">
        <v>207</v>
      </c>
      <c r="B136" s="285" t="s">
        <v>301</v>
      </c>
      <c r="C136" s="219">
        <f>SUM(C137:C139)</f>
        <v>7.51</v>
      </c>
      <c r="D136" s="219">
        <f>SUM(D137:D139)</f>
        <v>3</v>
      </c>
      <c r="E136" s="177">
        <f t="shared" si="12"/>
        <v>39.946737683089218</v>
      </c>
      <c r="F136" s="206">
        <f t="shared" si="10"/>
        <v>-4.51</v>
      </c>
    </row>
    <row r="137" spans="1:6" ht="89.25" x14ac:dyDescent="0.25">
      <c r="A137" s="238" t="s">
        <v>411</v>
      </c>
      <c r="B137" s="284" t="s">
        <v>242</v>
      </c>
      <c r="C137" s="186">
        <v>7.21</v>
      </c>
      <c r="D137" s="186">
        <v>0</v>
      </c>
      <c r="E137" s="187">
        <f t="shared" si="12"/>
        <v>0</v>
      </c>
      <c r="F137" s="188">
        <f t="shared" ref="F137:F199" si="18">D137-C137</f>
        <v>-7.21</v>
      </c>
    </row>
    <row r="138" spans="1:6" ht="89.25" x14ac:dyDescent="0.25">
      <c r="A138" s="156" t="s">
        <v>501</v>
      </c>
      <c r="B138" s="144" t="s">
        <v>242</v>
      </c>
      <c r="C138" s="132">
        <v>0</v>
      </c>
      <c r="D138" s="132">
        <v>3</v>
      </c>
      <c r="E138" s="133"/>
      <c r="F138" s="151">
        <f t="shared" si="18"/>
        <v>3</v>
      </c>
    </row>
    <row r="139" spans="1:6" ht="90" thickBot="1" x14ac:dyDescent="0.3">
      <c r="A139" s="242" t="s">
        <v>302</v>
      </c>
      <c r="B139" s="286" t="s">
        <v>242</v>
      </c>
      <c r="C139" s="192">
        <v>0.3</v>
      </c>
      <c r="D139" s="192">
        <v>0</v>
      </c>
      <c r="E139" s="193">
        <f t="shared" si="12"/>
        <v>0</v>
      </c>
      <c r="F139" s="194">
        <f t="shared" si="18"/>
        <v>-0.3</v>
      </c>
    </row>
    <row r="140" spans="1:6" ht="115.5" thickBot="1" x14ac:dyDescent="0.3">
      <c r="A140" s="240" t="s">
        <v>208</v>
      </c>
      <c r="B140" s="285" t="s">
        <v>303</v>
      </c>
      <c r="C140" s="219">
        <v>5</v>
      </c>
      <c r="D140" s="219">
        <v>0</v>
      </c>
      <c r="E140" s="177">
        <f t="shared" si="12"/>
        <v>0</v>
      </c>
      <c r="F140" s="206">
        <f t="shared" si="18"/>
        <v>-5</v>
      </c>
    </row>
    <row r="141" spans="1:6" ht="26.25" thickBot="1" x14ac:dyDescent="0.3">
      <c r="A141" s="281" t="s">
        <v>412</v>
      </c>
      <c r="B141" s="285" t="s">
        <v>413</v>
      </c>
      <c r="C141" s="219">
        <f>SUM(C142+C145)</f>
        <v>1587.9</v>
      </c>
      <c r="D141" s="219">
        <f>SUM(D142+D145)</f>
        <v>6028.66</v>
      </c>
      <c r="E141" s="177">
        <f t="shared" si="12"/>
        <v>379.66244725738392</v>
      </c>
      <c r="F141" s="206">
        <f t="shared" si="18"/>
        <v>4440.76</v>
      </c>
    </row>
    <row r="142" spans="1:6" ht="153.75" thickBot="1" x14ac:dyDescent="0.3">
      <c r="A142" s="277" t="s">
        <v>243</v>
      </c>
      <c r="B142" s="278" t="s">
        <v>304</v>
      </c>
      <c r="C142" s="219">
        <f>SUM(C143:C144)</f>
        <v>1547.3000000000002</v>
      </c>
      <c r="D142" s="219">
        <f>SUM(D143:D144)</f>
        <v>6028.66</v>
      </c>
      <c r="E142" s="177">
        <f t="shared" si="12"/>
        <v>389.62450720610093</v>
      </c>
      <c r="F142" s="206">
        <f t="shared" si="18"/>
        <v>4481.3599999999997</v>
      </c>
    </row>
    <row r="143" spans="1:6" ht="153" x14ac:dyDescent="0.25">
      <c r="A143" s="263" t="s">
        <v>244</v>
      </c>
      <c r="B143" s="264" t="s">
        <v>304</v>
      </c>
      <c r="C143" s="186">
        <v>857.2</v>
      </c>
      <c r="D143" s="186">
        <v>5740.44</v>
      </c>
      <c r="E143" s="187">
        <f t="shared" si="12"/>
        <v>669.67335510965927</v>
      </c>
      <c r="F143" s="188">
        <f t="shared" si="18"/>
        <v>4883.24</v>
      </c>
    </row>
    <row r="144" spans="1:6" ht="153.75" thickBot="1" x14ac:dyDescent="0.3">
      <c r="A144" s="279" t="s">
        <v>206</v>
      </c>
      <c r="B144" s="280" t="s">
        <v>304</v>
      </c>
      <c r="C144" s="192">
        <v>690.1</v>
      </c>
      <c r="D144" s="192">
        <v>288.22000000000003</v>
      </c>
      <c r="E144" s="193">
        <f t="shared" ref="E144:E217" si="19">D144/C144*100</f>
        <v>41.764961599768149</v>
      </c>
      <c r="F144" s="194">
        <f t="shared" si="18"/>
        <v>-401.88</v>
      </c>
    </row>
    <row r="145" spans="1:6" ht="90" thickBot="1" x14ac:dyDescent="0.3">
      <c r="A145" s="240" t="s">
        <v>305</v>
      </c>
      <c r="B145" s="285" t="s">
        <v>306</v>
      </c>
      <c r="C145" s="219">
        <v>40.6</v>
      </c>
      <c r="D145" s="219">
        <v>0</v>
      </c>
      <c r="E145" s="177">
        <f t="shared" si="19"/>
        <v>0</v>
      </c>
      <c r="F145" s="206">
        <f t="shared" si="18"/>
        <v>-40.6</v>
      </c>
    </row>
    <row r="146" spans="1:6" ht="15.75" thickBot="1" x14ac:dyDescent="0.3">
      <c r="A146" s="287" t="s">
        <v>414</v>
      </c>
      <c r="B146" s="180" t="s">
        <v>47</v>
      </c>
      <c r="C146" s="181">
        <f>C147+C151</f>
        <v>205</v>
      </c>
      <c r="D146" s="181">
        <f>D147+D151</f>
        <v>127.46</v>
      </c>
      <c r="E146" s="181">
        <f t="shared" si="19"/>
        <v>62.175609756097558</v>
      </c>
      <c r="F146" s="249">
        <f t="shared" si="18"/>
        <v>-77.540000000000006</v>
      </c>
    </row>
    <row r="147" spans="1:6" ht="39" thickBot="1" x14ac:dyDescent="0.3">
      <c r="A147" s="225" t="s">
        <v>48</v>
      </c>
      <c r="B147" s="176" t="s">
        <v>307</v>
      </c>
      <c r="C147" s="219">
        <f>SUM(C148:C150)</f>
        <v>0</v>
      </c>
      <c r="D147" s="219">
        <f>SUM(D148:D150)</f>
        <v>5</v>
      </c>
      <c r="E147" s="177">
        <v>0</v>
      </c>
      <c r="F147" s="206">
        <f t="shared" si="18"/>
        <v>5</v>
      </c>
    </row>
    <row r="148" spans="1:6" ht="38.25" x14ac:dyDescent="0.25">
      <c r="A148" s="224" t="s">
        <v>49</v>
      </c>
      <c r="B148" s="184" t="s">
        <v>307</v>
      </c>
      <c r="C148" s="186">
        <v>0</v>
      </c>
      <c r="D148" s="186">
        <v>5</v>
      </c>
      <c r="E148" s="187"/>
      <c r="F148" s="188">
        <f t="shared" si="18"/>
        <v>5</v>
      </c>
    </row>
    <row r="149" spans="1:6" ht="38.25" x14ac:dyDescent="0.25">
      <c r="A149" s="155" t="s">
        <v>415</v>
      </c>
      <c r="B149" s="130" t="s">
        <v>307</v>
      </c>
      <c r="C149" s="132">
        <v>0</v>
      </c>
      <c r="D149" s="132">
        <v>0</v>
      </c>
      <c r="E149" s="133"/>
      <c r="F149" s="151">
        <f t="shared" si="18"/>
        <v>0</v>
      </c>
    </row>
    <row r="150" spans="1:6" ht="39" thickBot="1" x14ac:dyDescent="0.3">
      <c r="A150" s="226" t="s">
        <v>416</v>
      </c>
      <c r="B150" s="190" t="s">
        <v>307</v>
      </c>
      <c r="C150" s="192">
        <v>0</v>
      </c>
      <c r="D150" s="192">
        <v>0</v>
      </c>
      <c r="E150" s="193"/>
      <c r="F150" s="194">
        <f t="shared" si="18"/>
        <v>0</v>
      </c>
    </row>
    <row r="151" spans="1:6" ht="15.75" thickBot="1" x14ac:dyDescent="0.3">
      <c r="A151" s="225" t="s">
        <v>350</v>
      </c>
      <c r="B151" s="176" t="s">
        <v>351</v>
      </c>
      <c r="C151" s="219">
        <f>SUM(C152)</f>
        <v>205</v>
      </c>
      <c r="D151" s="219">
        <f>SUM(D152)</f>
        <v>122.46</v>
      </c>
      <c r="E151" s="177">
        <f t="shared" si="19"/>
        <v>59.736585365853657</v>
      </c>
      <c r="F151" s="206">
        <f t="shared" si="18"/>
        <v>-82.54</v>
      </c>
    </row>
    <row r="152" spans="1:6" ht="26.25" thickBot="1" x14ac:dyDescent="0.3">
      <c r="A152" s="288" t="s">
        <v>417</v>
      </c>
      <c r="B152" s="210" t="s">
        <v>352</v>
      </c>
      <c r="C152" s="212">
        <v>205</v>
      </c>
      <c r="D152" s="212">
        <v>122.46</v>
      </c>
      <c r="E152" s="213">
        <f t="shared" si="19"/>
        <v>59.736585365853657</v>
      </c>
      <c r="F152" s="214">
        <f t="shared" si="18"/>
        <v>-82.54</v>
      </c>
    </row>
    <row r="153" spans="1:6" ht="15.75" thickBot="1" x14ac:dyDescent="0.3">
      <c r="A153" s="175" t="s">
        <v>50</v>
      </c>
      <c r="B153" s="176" t="s">
        <v>51</v>
      </c>
      <c r="C153" s="219">
        <f>C154+C207+C209+C214</f>
        <v>1688231.92</v>
      </c>
      <c r="D153" s="219">
        <f>D154+D207+D209+D214</f>
        <v>338430.58999999997</v>
      </c>
      <c r="E153" s="177">
        <f t="shared" si="19"/>
        <v>20.046451319318734</v>
      </c>
      <c r="F153" s="206">
        <f t="shared" si="18"/>
        <v>-1349801.33</v>
      </c>
    </row>
    <row r="154" spans="1:6" ht="39" thickBot="1" x14ac:dyDescent="0.3">
      <c r="A154" s="179" t="s">
        <v>52</v>
      </c>
      <c r="B154" s="180" t="s">
        <v>53</v>
      </c>
      <c r="C154" s="289">
        <f>SUM(C155+C158+C176+C194)</f>
        <v>1688231.92</v>
      </c>
      <c r="D154" s="289">
        <f>SUM(D155+D158+D176+D194)</f>
        <v>342863.3</v>
      </c>
      <c r="E154" s="181">
        <f t="shared" si="19"/>
        <v>20.309016547916002</v>
      </c>
      <c r="F154" s="249">
        <f t="shared" si="18"/>
        <v>-1345368.6199999999</v>
      </c>
    </row>
    <row r="155" spans="1:6" ht="26.25" thickBot="1" x14ac:dyDescent="0.3">
      <c r="A155" s="175" t="s">
        <v>162</v>
      </c>
      <c r="B155" s="176" t="s">
        <v>209</v>
      </c>
      <c r="C155" s="219">
        <f>SUM(C156:C157)</f>
        <v>511763</v>
      </c>
      <c r="D155" s="219">
        <f>SUM(D156:D157)</f>
        <v>0</v>
      </c>
      <c r="E155" s="177">
        <f t="shared" si="19"/>
        <v>0</v>
      </c>
      <c r="F155" s="206">
        <f t="shared" si="18"/>
        <v>-511763</v>
      </c>
    </row>
    <row r="156" spans="1:6" ht="54" customHeight="1" x14ac:dyDescent="0.25">
      <c r="A156" s="183" t="s">
        <v>163</v>
      </c>
      <c r="B156" s="184" t="s">
        <v>308</v>
      </c>
      <c r="C156" s="186">
        <v>226951</v>
      </c>
      <c r="D156" s="186">
        <v>0</v>
      </c>
      <c r="E156" s="187">
        <f t="shared" si="19"/>
        <v>0</v>
      </c>
      <c r="F156" s="188">
        <f t="shared" si="18"/>
        <v>-226951</v>
      </c>
    </row>
    <row r="157" spans="1:6" ht="51.75" thickBot="1" x14ac:dyDescent="0.3">
      <c r="A157" s="189" t="s">
        <v>418</v>
      </c>
      <c r="B157" s="190" t="s">
        <v>325</v>
      </c>
      <c r="C157" s="192">
        <v>284812</v>
      </c>
      <c r="D157" s="192">
        <v>0</v>
      </c>
      <c r="E157" s="193">
        <f t="shared" si="19"/>
        <v>0</v>
      </c>
      <c r="F157" s="194">
        <f t="shared" si="18"/>
        <v>-284812</v>
      </c>
    </row>
    <row r="158" spans="1:6" ht="39" thickBot="1" x14ac:dyDescent="0.3">
      <c r="A158" s="175" t="s">
        <v>164</v>
      </c>
      <c r="B158" s="176" t="s">
        <v>210</v>
      </c>
      <c r="C158" s="219">
        <f>C159+C160+C161+C164+C168+C162+C163+C167</f>
        <v>362045.02</v>
      </c>
      <c r="D158" s="219">
        <f>D159+D160+D161+D164+D168+D162+D163+D167</f>
        <v>34461.43</v>
      </c>
      <c r="E158" s="177">
        <f t="shared" si="19"/>
        <v>9.5185482733611408</v>
      </c>
      <c r="F158" s="206">
        <f t="shared" si="18"/>
        <v>-327583.59000000003</v>
      </c>
    </row>
    <row r="159" spans="1:6" ht="53.25" customHeight="1" x14ac:dyDescent="0.25">
      <c r="A159" s="183" t="s">
        <v>309</v>
      </c>
      <c r="B159" s="184" t="s">
        <v>419</v>
      </c>
      <c r="C159" s="186">
        <v>48740.800000000003</v>
      </c>
      <c r="D159" s="186">
        <v>0</v>
      </c>
      <c r="E159" s="187">
        <f t="shared" si="19"/>
        <v>0</v>
      </c>
      <c r="F159" s="188">
        <f t="shared" si="18"/>
        <v>-48740.800000000003</v>
      </c>
    </row>
    <row r="160" spans="1:6" ht="153" x14ac:dyDescent="0.25">
      <c r="A160" s="150" t="s">
        <v>420</v>
      </c>
      <c r="B160" s="130" t="s">
        <v>464</v>
      </c>
      <c r="C160" s="132">
        <v>226747.66</v>
      </c>
      <c r="D160" s="132">
        <v>1556.67</v>
      </c>
      <c r="E160" s="133">
        <f t="shared" si="19"/>
        <v>0.68652086641158727</v>
      </c>
      <c r="F160" s="151">
        <f t="shared" si="18"/>
        <v>-225190.99</v>
      </c>
    </row>
    <row r="161" spans="1:6" ht="114.75" x14ac:dyDescent="0.25">
      <c r="A161" s="150" t="s">
        <v>421</v>
      </c>
      <c r="B161" s="130" t="s">
        <v>422</v>
      </c>
      <c r="C161" s="132">
        <v>14621.72</v>
      </c>
      <c r="D161" s="132">
        <v>100.43</v>
      </c>
      <c r="E161" s="133">
        <f t="shared" si="19"/>
        <v>0.68685489805576916</v>
      </c>
      <c r="F161" s="151">
        <f t="shared" si="18"/>
        <v>-14521.289999999999</v>
      </c>
    </row>
    <row r="162" spans="1:6" ht="51" x14ac:dyDescent="0.25">
      <c r="A162" s="150" t="s">
        <v>465</v>
      </c>
      <c r="B162" s="130" t="s">
        <v>466</v>
      </c>
      <c r="C162" s="132">
        <v>2454.15</v>
      </c>
      <c r="D162" s="132">
        <v>2167.8200000000002</v>
      </c>
      <c r="E162" s="133">
        <f t="shared" si="19"/>
        <v>88.33282399201353</v>
      </c>
      <c r="F162" s="151">
        <f t="shared" si="18"/>
        <v>-286.32999999999993</v>
      </c>
    </row>
    <row r="163" spans="1:6" ht="39" thickBot="1" x14ac:dyDescent="0.3">
      <c r="A163" s="189" t="s">
        <v>467</v>
      </c>
      <c r="B163" s="190" t="s">
        <v>468</v>
      </c>
      <c r="C163" s="192">
        <v>339.5</v>
      </c>
      <c r="D163" s="192">
        <v>339.5</v>
      </c>
      <c r="E163" s="193">
        <f t="shared" si="19"/>
        <v>100</v>
      </c>
      <c r="F163" s="194">
        <f t="shared" si="18"/>
        <v>0</v>
      </c>
    </row>
    <row r="164" spans="1:6" ht="39" thickBot="1" x14ac:dyDescent="0.3">
      <c r="A164" s="291" t="s">
        <v>423</v>
      </c>
      <c r="B164" s="236" t="s">
        <v>424</v>
      </c>
      <c r="C164" s="292">
        <f>C165+C166</f>
        <v>7496</v>
      </c>
      <c r="D164" s="292">
        <f>D165+D166</f>
        <v>737.12</v>
      </c>
      <c r="E164" s="237">
        <f t="shared" si="19"/>
        <v>9.8335112059765208</v>
      </c>
      <c r="F164" s="268">
        <f t="shared" si="18"/>
        <v>-6758.88</v>
      </c>
    </row>
    <row r="165" spans="1:6" ht="51" x14ac:dyDescent="0.25">
      <c r="A165" s="183" t="s">
        <v>425</v>
      </c>
      <c r="B165" s="184" t="s">
        <v>426</v>
      </c>
      <c r="C165" s="290">
        <v>120</v>
      </c>
      <c r="D165" s="186">
        <v>120</v>
      </c>
      <c r="E165" s="187">
        <f t="shared" si="19"/>
        <v>100</v>
      </c>
      <c r="F165" s="188">
        <f t="shared" si="18"/>
        <v>0</v>
      </c>
    </row>
    <row r="166" spans="1:6" ht="102" x14ac:dyDescent="0.25">
      <c r="A166" s="150" t="s">
        <v>425</v>
      </c>
      <c r="B166" s="130" t="s">
        <v>427</v>
      </c>
      <c r="C166" s="145">
        <v>7376</v>
      </c>
      <c r="D166" s="132">
        <v>617.12</v>
      </c>
      <c r="E166" s="133">
        <f t="shared" si="19"/>
        <v>8.3665943600867685</v>
      </c>
      <c r="F166" s="151">
        <f t="shared" si="18"/>
        <v>-6758.88</v>
      </c>
    </row>
    <row r="167" spans="1:6" ht="50.25" customHeight="1" thickBot="1" x14ac:dyDescent="0.3">
      <c r="A167" s="233" t="s">
        <v>502</v>
      </c>
      <c r="B167" s="190" t="s">
        <v>503</v>
      </c>
      <c r="C167" s="293">
        <v>0</v>
      </c>
      <c r="D167" s="192">
        <v>0</v>
      </c>
      <c r="E167" s="193"/>
      <c r="F167" s="194">
        <f t="shared" si="18"/>
        <v>0</v>
      </c>
    </row>
    <row r="168" spans="1:6" ht="26.25" thickBot="1" x14ac:dyDescent="0.3">
      <c r="A168" s="277" t="s">
        <v>245</v>
      </c>
      <c r="B168" s="278" t="s">
        <v>310</v>
      </c>
      <c r="C168" s="219">
        <f>SUM(C169:C175)</f>
        <v>61645.189999999995</v>
      </c>
      <c r="D168" s="219">
        <f>SUM(D169:D175)</f>
        <v>29559.89</v>
      </c>
      <c r="E168" s="177">
        <f t="shared" si="19"/>
        <v>47.951656893262886</v>
      </c>
      <c r="F168" s="206">
        <f t="shared" si="18"/>
        <v>-32085.299999999996</v>
      </c>
    </row>
    <row r="169" spans="1:6" ht="51.75" x14ac:dyDescent="0.25">
      <c r="A169" s="263" t="s">
        <v>428</v>
      </c>
      <c r="B169" s="294" t="s">
        <v>429</v>
      </c>
      <c r="C169" s="186">
        <v>25.1</v>
      </c>
      <c r="D169" s="186">
        <v>25.1</v>
      </c>
      <c r="E169" s="187">
        <f t="shared" si="19"/>
        <v>100</v>
      </c>
      <c r="F169" s="188">
        <f t="shared" si="18"/>
        <v>0</v>
      </c>
    </row>
    <row r="170" spans="1:6" ht="64.5" x14ac:dyDescent="0.25">
      <c r="A170" s="154" t="s">
        <v>428</v>
      </c>
      <c r="B170" s="146" t="s">
        <v>430</v>
      </c>
      <c r="C170" s="132">
        <v>122.4</v>
      </c>
      <c r="D170" s="132">
        <v>122.4</v>
      </c>
      <c r="E170" s="133">
        <f t="shared" si="19"/>
        <v>100</v>
      </c>
      <c r="F170" s="151">
        <f t="shared" si="18"/>
        <v>0</v>
      </c>
    </row>
    <row r="171" spans="1:6" ht="51.75" x14ac:dyDescent="0.25">
      <c r="A171" s="154" t="s">
        <v>428</v>
      </c>
      <c r="B171" s="146" t="s">
        <v>470</v>
      </c>
      <c r="C171" s="132">
        <v>164.19</v>
      </c>
      <c r="D171" s="132">
        <v>164.19</v>
      </c>
      <c r="E171" s="133">
        <f t="shared" si="19"/>
        <v>100</v>
      </c>
      <c r="F171" s="151">
        <f t="shared" si="18"/>
        <v>0</v>
      </c>
    </row>
    <row r="172" spans="1:6" ht="39" x14ac:dyDescent="0.25">
      <c r="A172" s="157" t="s">
        <v>469</v>
      </c>
      <c r="B172" s="146" t="s">
        <v>471</v>
      </c>
      <c r="C172" s="132">
        <v>339.6</v>
      </c>
      <c r="D172" s="132">
        <v>339.6</v>
      </c>
      <c r="E172" s="133">
        <f t="shared" si="19"/>
        <v>100</v>
      </c>
      <c r="F172" s="151">
        <f t="shared" si="18"/>
        <v>0</v>
      </c>
    </row>
    <row r="173" spans="1:6" ht="64.5" x14ac:dyDescent="0.25">
      <c r="A173" s="154" t="s">
        <v>431</v>
      </c>
      <c r="B173" s="146" t="s">
        <v>311</v>
      </c>
      <c r="C173" s="132">
        <v>45266</v>
      </c>
      <c r="D173" s="132">
        <v>22640</v>
      </c>
      <c r="E173" s="133">
        <f t="shared" si="19"/>
        <v>50.015464145274599</v>
      </c>
      <c r="F173" s="151">
        <f t="shared" si="18"/>
        <v>-22626</v>
      </c>
    </row>
    <row r="174" spans="1:6" ht="77.25" x14ac:dyDescent="0.25">
      <c r="A174" s="154" t="s">
        <v>431</v>
      </c>
      <c r="B174" s="146" t="s">
        <v>312</v>
      </c>
      <c r="C174" s="132">
        <v>14959.3</v>
      </c>
      <c r="D174" s="132">
        <v>5500</v>
      </c>
      <c r="E174" s="133">
        <f t="shared" si="19"/>
        <v>36.766426236521767</v>
      </c>
      <c r="F174" s="151">
        <f t="shared" si="18"/>
        <v>-9459.2999999999993</v>
      </c>
    </row>
    <row r="175" spans="1:6" ht="52.5" thickBot="1" x14ac:dyDescent="0.3">
      <c r="A175" s="279" t="s">
        <v>431</v>
      </c>
      <c r="B175" s="295" t="s">
        <v>432</v>
      </c>
      <c r="C175" s="192">
        <v>768.6</v>
      </c>
      <c r="D175" s="192">
        <v>768.6</v>
      </c>
      <c r="E175" s="193">
        <f t="shared" si="19"/>
        <v>100</v>
      </c>
      <c r="F175" s="194">
        <f t="shared" si="18"/>
        <v>0</v>
      </c>
    </row>
    <row r="176" spans="1:6" ht="26.25" thickBot="1" x14ac:dyDescent="0.3">
      <c r="A176" s="175" t="s">
        <v>165</v>
      </c>
      <c r="B176" s="176" t="s">
        <v>211</v>
      </c>
      <c r="C176" s="219">
        <f>SUM(C177+C178+C188+C189+C190+C191)</f>
        <v>753512.2</v>
      </c>
      <c r="D176" s="219">
        <f>SUM(D177+D178+D188+D189+D190+D191)</f>
        <v>284938.69</v>
      </c>
      <c r="E176" s="177">
        <f t="shared" si="19"/>
        <v>37.814741420245092</v>
      </c>
      <c r="F176" s="206">
        <f t="shared" si="18"/>
        <v>-468573.50999999995</v>
      </c>
    </row>
    <row r="177" spans="1:6" ht="52.5" thickBot="1" x14ac:dyDescent="0.3">
      <c r="A177" s="269" t="s">
        <v>166</v>
      </c>
      <c r="B177" s="296" t="s">
        <v>433</v>
      </c>
      <c r="C177" s="212">
        <v>18289.5</v>
      </c>
      <c r="D177" s="212">
        <v>9119.83</v>
      </c>
      <c r="E177" s="213">
        <f t="shared" si="19"/>
        <v>49.863746958637464</v>
      </c>
      <c r="F177" s="214">
        <f t="shared" si="18"/>
        <v>-9169.67</v>
      </c>
    </row>
    <row r="178" spans="1:6" ht="51.75" thickBot="1" x14ac:dyDescent="0.3">
      <c r="A178" s="291" t="s">
        <v>167</v>
      </c>
      <c r="B178" s="236" t="s">
        <v>313</v>
      </c>
      <c r="C178" s="292">
        <f>SUM(C179:C187)</f>
        <v>91839.4</v>
      </c>
      <c r="D178" s="292">
        <f>SUM(D179:D187)</f>
        <v>53096.259999999995</v>
      </c>
      <c r="E178" s="237">
        <f t="shared" si="19"/>
        <v>57.814249657554384</v>
      </c>
      <c r="F178" s="268">
        <f t="shared" si="18"/>
        <v>-38743.14</v>
      </c>
    </row>
    <row r="179" spans="1:6" ht="90" x14ac:dyDescent="0.25">
      <c r="A179" s="263" t="s">
        <v>167</v>
      </c>
      <c r="B179" s="294" t="s">
        <v>434</v>
      </c>
      <c r="C179" s="186">
        <v>361</v>
      </c>
      <c r="D179" s="186">
        <v>180.5</v>
      </c>
      <c r="E179" s="187">
        <f t="shared" si="19"/>
        <v>50</v>
      </c>
      <c r="F179" s="188">
        <f t="shared" si="18"/>
        <v>-180.5</v>
      </c>
    </row>
    <row r="180" spans="1:6" ht="90" x14ac:dyDescent="0.25">
      <c r="A180" s="154" t="s">
        <v>167</v>
      </c>
      <c r="B180" s="146" t="s">
        <v>435</v>
      </c>
      <c r="C180" s="132">
        <v>87107.6</v>
      </c>
      <c r="D180" s="132">
        <v>49594.01</v>
      </c>
      <c r="E180" s="133">
        <f t="shared" si="19"/>
        <v>56.934194031290033</v>
      </c>
      <c r="F180" s="151">
        <f t="shared" si="18"/>
        <v>-37513.590000000004</v>
      </c>
    </row>
    <row r="181" spans="1:6" ht="102.75" x14ac:dyDescent="0.25">
      <c r="A181" s="154" t="s">
        <v>167</v>
      </c>
      <c r="B181" s="146" t="s">
        <v>436</v>
      </c>
      <c r="C181" s="132">
        <v>0.2</v>
      </c>
      <c r="D181" s="132">
        <v>0.2</v>
      </c>
      <c r="E181" s="133">
        <f t="shared" si="19"/>
        <v>100</v>
      </c>
      <c r="F181" s="151">
        <f t="shared" si="18"/>
        <v>0</v>
      </c>
    </row>
    <row r="182" spans="1:6" ht="51.75" x14ac:dyDescent="0.25">
      <c r="A182" s="154" t="s">
        <v>167</v>
      </c>
      <c r="B182" s="146" t="s">
        <v>314</v>
      </c>
      <c r="C182" s="132">
        <v>115.2</v>
      </c>
      <c r="D182" s="132">
        <v>115.2</v>
      </c>
      <c r="E182" s="133">
        <f t="shared" si="19"/>
        <v>100</v>
      </c>
      <c r="F182" s="151">
        <f t="shared" si="18"/>
        <v>0</v>
      </c>
    </row>
    <row r="183" spans="1:6" ht="115.5" x14ac:dyDescent="0.25">
      <c r="A183" s="154" t="s">
        <v>167</v>
      </c>
      <c r="B183" s="146" t="s">
        <v>437</v>
      </c>
      <c r="C183" s="132">
        <v>1381</v>
      </c>
      <c r="D183" s="132">
        <v>984.7</v>
      </c>
      <c r="E183" s="133">
        <f t="shared" si="19"/>
        <v>71.303403330919622</v>
      </c>
      <c r="F183" s="151">
        <f t="shared" si="18"/>
        <v>-396.29999999999995</v>
      </c>
    </row>
    <row r="184" spans="1:6" ht="166.5" x14ac:dyDescent="0.25">
      <c r="A184" s="154" t="s">
        <v>167</v>
      </c>
      <c r="B184" s="146" t="s">
        <v>438</v>
      </c>
      <c r="C184" s="132">
        <v>0.2</v>
      </c>
      <c r="D184" s="132">
        <v>0.15</v>
      </c>
      <c r="E184" s="133">
        <f t="shared" si="19"/>
        <v>74.999999999999986</v>
      </c>
      <c r="F184" s="151">
        <f t="shared" si="18"/>
        <v>-5.0000000000000017E-2</v>
      </c>
    </row>
    <row r="185" spans="1:6" ht="90" x14ac:dyDescent="0.25">
      <c r="A185" s="154" t="s">
        <v>167</v>
      </c>
      <c r="B185" s="146" t="s">
        <v>439</v>
      </c>
      <c r="C185" s="132">
        <v>868.6</v>
      </c>
      <c r="D185" s="132">
        <v>424.6</v>
      </c>
      <c r="E185" s="133">
        <f t="shared" si="19"/>
        <v>48.883260419065159</v>
      </c>
      <c r="F185" s="151">
        <f t="shared" si="18"/>
        <v>-444</v>
      </c>
    </row>
    <row r="186" spans="1:6" ht="90" x14ac:dyDescent="0.25">
      <c r="A186" s="154" t="s">
        <v>167</v>
      </c>
      <c r="B186" s="146" t="s">
        <v>315</v>
      </c>
      <c r="C186" s="132">
        <v>208.7</v>
      </c>
      <c r="D186" s="132">
        <v>0</v>
      </c>
      <c r="E186" s="133">
        <f t="shared" si="19"/>
        <v>0</v>
      </c>
      <c r="F186" s="151">
        <f t="shared" si="18"/>
        <v>-208.7</v>
      </c>
    </row>
    <row r="187" spans="1:6" ht="141" x14ac:dyDescent="0.25">
      <c r="A187" s="154" t="s">
        <v>168</v>
      </c>
      <c r="B187" s="146" t="s">
        <v>440</v>
      </c>
      <c r="C187" s="132">
        <v>1796.9</v>
      </c>
      <c r="D187" s="132">
        <v>1796.9</v>
      </c>
      <c r="E187" s="133">
        <f t="shared" si="19"/>
        <v>100</v>
      </c>
      <c r="F187" s="151">
        <f t="shared" si="18"/>
        <v>0</v>
      </c>
    </row>
    <row r="188" spans="1:6" ht="77.25" x14ac:dyDescent="0.25">
      <c r="A188" s="154" t="s">
        <v>169</v>
      </c>
      <c r="B188" s="146" t="s">
        <v>441</v>
      </c>
      <c r="C188" s="132">
        <v>10</v>
      </c>
      <c r="D188" s="132">
        <v>2.63</v>
      </c>
      <c r="E188" s="133">
        <f t="shared" si="19"/>
        <v>26.3</v>
      </c>
      <c r="F188" s="151">
        <f t="shared" si="18"/>
        <v>-7.37</v>
      </c>
    </row>
    <row r="189" spans="1:6" ht="51.75" x14ac:dyDescent="0.25">
      <c r="A189" s="154" t="s">
        <v>170</v>
      </c>
      <c r="B189" s="146" t="s">
        <v>442</v>
      </c>
      <c r="C189" s="132">
        <v>17315.599999999999</v>
      </c>
      <c r="D189" s="132">
        <v>8104.46</v>
      </c>
      <c r="E189" s="133">
        <f t="shared" si="19"/>
        <v>46.804384485666105</v>
      </c>
      <c r="F189" s="151">
        <f t="shared" si="18"/>
        <v>-9211.14</v>
      </c>
    </row>
    <row r="190" spans="1:6" ht="65.25" thickBot="1" x14ac:dyDescent="0.3">
      <c r="A190" s="279" t="s">
        <v>316</v>
      </c>
      <c r="B190" s="295" t="s">
        <v>443</v>
      </c>
      <c r="C190" s="192">
        <v>264.7</v>
      </c>
      <c r="D190" s="192">
        <v>164.51</v>
      </c>
      <c r="E190" s="193">
        <f t="shared" si="19"/>
        <v>62.149603324518324</v>
      </c>
      <c r="F190" s="194">
        <f t="shared" si="18"/>
        <v>-100.19</v>
      </c>
    </row>
    <row r="191" spans="1:6" ht="26.25" thickBot="1" x14ac:dyDescent="0.3">
      <c r="A191" s="175" t="s">
        <v>171</v>
      </c>
      <c r="B191" s="176" t="s">
        <v>54</v>
      </c>
      <c r="C191" s="219">
        <f>SUM(C192+C193)</f>
        <v>625793</v>
      </c>
      <c r="D191" s="219">
        <f t="shared" ref="D191" si="20">SUM(D192:D193)</f>
        <v>214451</v>
      </c>
      <c r="E191" s="177">
        <f t="shared" si="19"/>
        <v>34.268679898944221</v>
      </c>
      <c r="F191" s="206">
        <f t="shared" si="18"/>
        <v>-411342</v>
      </c>
    </row>
    <row r="192" spans="1:6" ht="77.25" x14ac:dyDescent="0.25">
      <c r="A192" s="263" t="s">
        <v>172</v>
      </c>
      <c r="B192" s="294" t="s">
        <v>317</v>
      </c>
      <c r="C192" s="186">
        <v>243903</v>
      </c>
      <c r="D192" s="186">
        <v>85330</v>
      </c>
      <c r="E192" s="187">
        <f t="shared" si="19"/>
        <v>34.985219533995071</v>
      </c>
      <c r="F192" s="188">
        <f t="shared" si="18"/>
        <v>-158573</v>
      </c>
    </row>
    <row r="193" spans="1:6" ht="141.75" thickBot="1" x14ac:dyDescent="0.3">
      <c r="A193" s="279" t="s">
        <v>172</v>
      </c>
      <c r="B193" s="295" t="s">
        <v>444</v>
      </c>
      <c r="C193" s="192">
        <v>381890</v>
      </c>
      <c r="D193" s="192">
        <v>129121</v>
      </c>
      <c r="E193" s="193">
        <f t="shared" si="19"/>
        <v>33.811045065332948</v>
      </c>
      <c r="F193" s="194">
        <f t="shared" si="18"/>
        <v>-252769</v>
      </c>
    </row>
    <row r="194" spans="1:6" ht="26.25" thickBot="1" x14ac:dyDescent="0.3">
      <c r="A194" s="175" t="s">
        <v>246</v>
      </c>
      <c r="B194" s="176" t="s">
        <v>247</v>
      </c>
      <c r="C194" s="219">
        <f>SUM(C195:C198)</f>
        <v>60911.700000000004</v>
      </c>
      <c r="D194" s="219">
        <f>SUM(D195:D198)</f>
        <v>23463.18</v>
      </c>
      <c r="E194" s="177">
        <f t="shared" si="19"/>
        <v>38.51998877063027</v>
      </c>
      <c r="F194" s="206">
        <f t="shared" si="18"/>
        <v>-37448.520000000004</v>
      </c>
    </row>
    <row r="195" spans="1:6" ht="102" x14ac:dyDescent="0.25">
      <c r="A195" s="297" t="s">
        <v>452</v>
      </c>
      <c r="B195" s="298" t="s">
        <v>453</v>
      </c>
      <c r="C195" s="186">
        <v>3777.9</v>
      </c>
      <c r="D195" s="186">
        <v>944.48</v>
      </c>
      <c r="E195" s="187">
        <f t="shared" si="19"/>
        <v>25.00013234865931</v>
      </c>
      <c r="F195" s="188">
        <f t="shared" si="18"/>
        <v>-2833.42</v>
      </c>
    </row>
    <row r="196" spans="1:6" ht="102.75" thickBot="1" x14ac:dyDescent="0.3">
      <c r="A196" s="154" t="s">
        <v>248</v>
      </c>
      <c r="B196" s="130" t="s">
        <v>249</v>
      </c>
      <c r="C196" s="132">
        <v>24077</v>
      </c>
      <c r="D196" s="132">
        <v>7897.5</v>
      </c>
      <c r="E196" s="133">
        <f t="shared" si="19"/>
        <v>32.801013415292601</v>
      </c>
      <c r="F196" s="151">
        <f t="shared" si="18"/>
        <v>-16179.5</v>
      </c>
    </row>
    <row r="197" spans="1:6" ht="114.75" hidden="1" x14ac:dyDescent="0.25">
      <c r="A197" s="279" t="s">
        <v>472</v>
      </c>
      <c r="B197" s="190" t="s">
        <v>473</v>
      </c>
      <c r="C197" s="192">
        <v>0</v>
      </c>
      <c r="D197" s="192">
        <v>0</v>
      </c>
      <c r="E197" s="193"/>
      <c r="F197" s="194">
        <f t="shared" si="18"/>
        <v>0</v>
      </c>
    </row>
    <row r="198" spans="1:6" ht="39" thickBot="1" x14ac:dyDescent="0.3">
      <c r="A198" s="277" t="s">
        <v>250</v>
      </c>
      <c r="B198" s="278" t="s">
        <v>318</v>
      </c>
      <c r="C198" s="219">
        <f>SUM(C199:C206)</f>
        <v>33056.800000000003</v>
      </c>
      <c r="D198" s="219">
        <f>SUM(D199:D206)</f>
        <v>14621.2</v>
      </c>
      <c r="E198" s="177">
        <f t="shared" si="19"/>
        <v>44.230536531061688</v>
      </c>
      <c r="F198" s="206">
        <f t="shared" si="18"/>
        <v>-18435.600000000002</v>
      </c>
    </row>
    <row r="199" spans="1:6" ht="63.75" hidden="1" x14ac:dyDescent="0.25">
      <c r="A199" s="299" t="s">
        <v>504</v>
      </c>
      <c r="B199" s="300" t="s">
        <v>505</v>
      </c>
      <c r="C199" s="186">
        <v>0</v>
      </c>
      <c r="D199" s="186">
        <v>0</v>
      </c>
      <c r="E199" s="187"/>
      <c r="F199" s="188">
        <f t="shared" si="18"/>
        <v>0</v>
      </c>
    </row>
    <row r="200" spans="1:6" ht="127.5" hidden="1" x14ac:dyDescent="0.25">
      <c r="A200" s="158" t="s">
        <v>504</v>
      </c>
      <c r="B200" s="148" t="s">
        <v>506</v>
      </c>
      <c r="C200" s="132">
        <v>0</v>
      </c>
      <c r="D200" s="132">
        <v>0</v>
      </c>
      <c r="E200" s="133"/>
      <c r="F200" s="151">
        <f t="shared" ref="F200:F217" si="21">D200-C200</f>
        <v>0</v>
      </c>
    </row>
    <row r="201" spans="1:6" ht="51" hidden="1" x14ac:dyDescent="0.25">
      <c r="A201" s="158" t="s">
        <v>504</v>
      </c>
      <c r="B201" s="148" t="s">
        <v>507</v>
      </c>
      <c r="C201" s="132">
        <v>0</v>
      </c>
      <c r="D201" s="132">
        <v>0</v>
      </c>
      <c r="E201" s="133"/>
      <c r="F201" s="151">
        <f t="shared" si="21"/>
        <v>0</v>
      </c>
    </row>
    <row r="202" spans="1:6" ht="90" x14ac:dyDescent="0.25">
      <c r="A202" s="154" t="s">
        <v>251</v>
      </c>
      <c r="B202" s="146" t="s">
        <v>474</v>
      </c>
      <c r="C202" s="132">
        <v>27229.4</v>
      </c>
      <c r="D202" s="132">
        <v>10551.7</v>
      </c>
      <c r="E202" s="133">
        <f t="shared" si="19"/>
        <v>38.751129294071852</v>
      </c>
      <c r="F202" s="151">
        <f t="shared" si="21"/>
        <v>-16677.7</v>
      </c>
    </row>
    <row r="203" spans="1:6" ht="115.5" x14ac:dyDescent="0.25">
      <c r="A203" s="154" t="s">
        <v>251</v>
      </c>
      <c r="B203" s="146" t="s">
        <v>475</v>
      </c>
      <c r="C203" s="132">
        <v>3231</v>
      </c>
      <c r="D203" s="132">
        <v>3231</v>
      </c>
      <c r="E203" s="133">
        <f t="shared" si="19"/>
        <v>100</v>
      </c>
      <c r="F203" s="151">
        <f t="shared" si="21"/>
        <v>0</v>
      </c>
    </row>
    <row r="204" spans="1:6" ht="141" x14ac:dyDescent="0.25">
      <c r="A204" s="154" t="s">
        <v>251</v>
      </c>
      <c r="B204" s="146" t="s">
        <v>476</v>
      </c>
      <c r="C204" s="132">
        <v>380.8</v>
      </c>
      <c r="D204" s="132">
        <v>100</v>
      </c>
      <c r="E204" s="133">
        <f t="shared" si="19"/>
        <v>26.260504201680675</v>
      </c>
      <c r="F204" s="151">
        <f t="shared" si="21"/>
        <v>-280.8</v>
      </c>
    </row>
    <row r="205" spans="1:6" ht="114.75" hidden="1" x14ac:dyDescent="0.25">
      <c r="A205" s="159" t="s">
        <v>319</v>
      </c>
      <c r="B205" s="147" t="s">
        <v>508</v>
      </c>
      <c r="C205" s="132">
        <v>0</v>
      </c>
      <c r="D205" s="132">
        <v>0</v>
      </c>
      <c r="E205" s="133"/>
      <c r="F205" s="151">
        <f t="shared" si="21"/>
        <v>0</v>
      </c>
    </row>
    <row r="206" spans="1:6" ht="167.25" thickBot="1" x14ac:dyDescent="0.3">
      <c r="A206" s="154" t="s">
        <v>319</v>
      </c>
      <c r="B206" s="146" t="s">
        <v>445</v>
      </c>
      <c r="C206" s="132">
        <v>2215.6</v>
      </c>
      <c r="D206" s="132">
        <v>738.5</v>
      </c>
      <c r="E206" s="133">
        <f t="shared" si="19"/>
        <v>33.331828849972922</v>
      </c>
      <c r="F206" s="151">
        <f t="shared" si="21"/>
        <v>-1477.1</v>
      </c>
    </row>
    <row r="207" spans="1:6" ht="25.5" hidden="1" x14ac:dyDescent="0.25">
      <c r="A207" s="160" t="s">
        <v>346</v>
      </c>
      <c r="B207" s="128" t="s">
        <v>347</v>
      </c>
      <c r="C207" s="134">
        <f>SUM(C208)</f>
        <v>0</v>
      </c>
      <c r="D207" s="134">
        <f>SUM(D208)</f>
        <v>0</v>
      </c>
      <c r="E207" s="129"/>
      <c r="F207" s="152">
        <f t="shared" si="21"/>
        <v>0</v>
      </c>
    </row>
    <row r="208" spans="1:6" ht="25.5" hidden="1" x14ac:dyDescent="0.25">
      <c r="A208" s="301" t="s">
        <v>348</v>
      </c>
      <c r="B208" s="190" t="s">
        <v>347</v>
      </c>
      <c r="C208" s="302">
        <v>0</v>
      </c>
      <c r="D208" s="192">
        <v>0</v>
      </c>
      <c r="E208" s="193"/>
      <c r="F208" s="194">
        <f t="shared" si="21"/>
        <v>0</v>
      </c>
    </row>
    <row r="209" spans="1:6" ht="51.75" thickBot="1" x14ac:dyDescent="0.3">
      <c r="A209" s="175" t="s">
        <v>320</v>
      </c>
      <c r="B209" s="176" t="s">
        <v>321</v>
      </c>
      <c r="C209" s="177">
        <f>SUM(C210)</f>
        <v>0</v>
      </c>
      <c r="D209" s="177">
        <f>SUM(D210:D213)</f>
        <v>6308.62</v>
      </c>
      <c r="E209" s="177"/>
      <c r="F209" s="206">
        <f t="shared" si="21"/>
        <v>6308.62</v>
      </c>
    </row>
    <row r="210" spans="1:6" ht="38.25" x14ac:dyDescent="0.25">
      <c r="A210" s="183" t="s">
        <v>252</v>
      </c>
      <c r="B210" s="184" t="s">
        <v>253</v>
      </c>
      <c r="C210" s="303">
        <v>0</v>
      </c>
      <c r="D210" s="186">
        <v>1178.77</v>
      </c>
      <c r="E210" s="187"/>
      <c r="F210" s="188">
        <f t="shared" si="21"/>
        <v>1178.77</v>
      </c>
    </row>
    <row r="211" spans="1:6" ht="38.25" x14ac:dyDescent="0.25">
      <c r="A211" s="161" t="s">
        <v>446</v>
      </c>
      <c r="B211" s="144" t="s">
        <v>253</v>
      </c>
      <c r="C211" s="149">
        <v>0</v>
      </c>
      <c r="D211" s="132">
        <v>2273.33</v>
      </c>
      <c r="E211" s="133"/>
      <c r="F211" s="151">
        <f t="shared" si="21"/>
        <v>2273.33</v>
      </c>
    </row>
    <row r="212" spans="1:6" ht="38.25" x14ac:dyDescent="0.25">
      <c r="A212" s="150" t="s">
        <v>322</v>
      </c>
      <c r="B212" s="130" t="s">
        <v>323</v>
      </c>
      <c r="C212" s="149">
        <v>0</v>
      </c>
      <c r="D212" s="132">
        <v>180.39</v>
      </c>
      <c r="E212" s="133"/>
      <c r="F212" s="151">
        <f t="shared" si="21"/>
        <v>180.39</v>
      </c>
    </row>
    <row r="213" spans="1:6" ht="39" thickBot="1" x14ac:dyDescent="0.3">
      <c r="A213" s="304" t="s">
        <v>447</v>
      </c>
      <c r="B213" s="286" t="s">
        <v>323</v>
      </c>
      <c r="C213" s="302">
        <v>0</v>
      </c>
      <c r="D213" s="192">
        <v>2676.13</v>
      </c>
      <c r="E213" s="193"/>
      <c r="F213" s="194">
        <f t="shared" si="21"/>
        <v>2676.13</v>
      </c>
    </row>
    <row r="214" spans="1:6" ht="60.75" customHeight="1" thickBot="1" x14ac:dyDescent="0.3">
      <c r="A214" s="175" t="s">
        <v>212</v>
      </c>
      <c r="B214" s="176" t="s">
        <v>324</v>
      </c>
      <c r="C214" s="205">
        <f>SUM(C215:C216)</f>
        <v>0</v>
      </c>
      <c r="D214" s="205">
        <f>SUM(D215:D216)</f>
        <v>-10741.33</v>
      </c>
      <c r="E214" s="177"/>
      <c r="F214" s="206">
        <f t="shared" si="21"/>
        <v>-10741.33</v>
      </c>
    </row>
    <row r="215" spans="1:6" ht="76.5" x14ac:dyDescent="0.25">
      <c r="A215" s="183" t="s">
        <v>214</v>
      </c>
      <c r="B215" s="184" t="s">
        <v>213</v>
      </c>
      <c r="C215" s="303">
        <v>0</v>
      </c>
      <c r="D215" s="186">
        <v>-5535.95</v>
      </c>
      <c r="E215" s="187"/>
      <c r="F215" s="188">
        <f t="shared" si="21"/>
        <v>-5535.95</v>
      </c>
    </row>
    <row r="216" spans="1:6" ht="77.25" thickBot="1" x14ac:dyDescent="0.3">
      <c r="A216" s="189" t="s">
        <v>215</v>
      </c>
      <c r="B216" s="190" t="s">
        <v>213</v>
      </c>
      <c r="C216" s="302">
        <v>0</v>
      </c>
      <c r="D216" s="192">
        <v>-5205.38</v>
      </c>
      <c r="E216" s="193"/>
      <c r="F216" s="194">
        <f t="shared" si="21"/>
        <v>-5205.38</v>
      </c>
    </row>
    <row r="217" spans="1:6" ht="15.75" thickBot="1" x14ac:dyDescent="0.3">
      <c r="A217" s="175"/>
      <c r="B217" s="305" t="s">
        <v>55</v>
      </c>
      <c r="C217" s="205">
        <f>C5+C153</f>
        <v>2451446.96</v>
      </c>
      <c r="D217" s="205">
        <f>D5+D153</f>
        <v>549602.03999999992</v>
      </c>
      <c r="E217" s="177">
        <f t="shared" si="19"/>
        <v>22.419495464017704</v>
      </c>
      <c r="F217" s="206">
        <f t="shared" si="21"/>
        <v>-1901844.92</v>
      </c>
    </row>
  </sheetData>
  <mergeCells count="1">
    <mergeCell ref="A1:F1"/>
  </mergeCells>
  <pageMargins left="0.31496062992125984" right="0.19685039370078741" top="3.937007874015748E-2" bottom="0" header="0.31496062992125984" footer="0.31496062992125984"/>
  <pageSetup paperSize="9" scale="80" fitToHeight="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971"/>
  <sheetViews>
    <sheetView workbookViewId="0">
      <selection activeCell="L4" sqref="L4"/>
    </sheetView>
  </sheetViews>
  <sheetFormatPr defaultColWidth="9.140625" defaultRowHeight="14.25" x14ac:dyDescent="0.2"/>
  <cols>
    <col min="1" max="1" width="12.7109375" style="2" customWidth="1"/>
    <col min="2" max="2" width="53" style="2" customWidth="1"/>
    <col min="3" max="3" width="14.5703125" style="101" customWidth="1"/>
    <col min="4" max="4" width="8.42578125" style="101" hidden="1" customWidth="1"/>
    <col min="5" max="6" width="15" style="101" customWidth="1"/>
    <col min="7" max="7" width="6.7109375" style="2" hidden="1" customWidth="1"/>
    <col min="8" max="8" width="15" style="2" customWidth="1"/>
    <col min="9" max="9" width="18.28515625" style="2" customWidth="1"/>
    <col min="10" max="10" width="11.28515625" style="2" customWidth="1"/>
    <col min="11" max="16384" width="9.140625" style="2"/>
  </cols>
  <sheetData>
    <row r="1" spans="1:19" s="101" customFormat="1" ht="18" x14ac:dyDescent="0.25">
      <c r="A1" s="117" t="s">
        <v>63</v>
      </c>
      <c r="B1" s="117"/>
      <c r="C1" s="117"/>
      <c r="D1" s="117"/>
      <c r="E1" s="117"/>
      <c r="F1" s="117"/>
      <c r="G1" s="117"/>
      <c r="H1" s="117"/>
    </row>
    <row r="2" spans="1:19" s="101" customFormat="1" ht="18" x14ac:dyDescent="0.25">
      <c r="A2" s="117" t="s">
        <v>477</v>
      </c>
      <c r="B2" s="117"/>
      <c r="C2" s="117"/>
      <c r="D2" s="117"/>
      <c r="E2" s="117"/>
      <c r="F2" s="117"/>
      <c r="G2" s="117"/>
      <c r="H2" s="117"/>
    </row>
    <row r="3" spans="1:19" s="101" customFormat="1" ht="15" x14ac:dyDescent="0.2">
      <c r="A3" s="100"/>
      <c r="B3" s="100"/>
      <c r="C3" s="100"/>
      <c r="D3" s="100"/>
      <c r="E3" s="100"/>
      <c r="F3" s="118"/>
      <c r="G3" s="118"/>
      <c r="H3" s="118"/>
    </row>
    <row r="4" spans="1:19" s="5" customFormat="1" ht="110.25" customHeight="1" x14ac:dyDescent="0.2">
      <c r="A4" s="3" t="s">
        <v>64</v>
      </c>
      <c r="B4" s="3" t="s">
        <v>65</v>
      </c>
      <c r="C4" s="109" t="s">
        <v>448</v>
      </c>
      <c r="D4" s="109" t="s">
        <v>66</v>
      </c>
      <c r="E4" s="109" t="s">
        <v>150</v>
      </c>
      <c r="F4" s="109" t="s">
        <v>478</v>
      </c>
      <c r="G4" s="3" t="s">
        <v>67</v>
      </c>
      <c r="H4" s="4" t="s">
        <v>151</v>
      </c>
    </row>
    <row r="5" spans="1:19" s="5" customFormat="1" ht="15" x14ac:dyDescent="0.2">
      <c r="A5" s="6">
        <v>1</v>
      </c>
      <c r="B5" s="6">
        <v>2</v>
      </c>
      <c r="C5" s="110">
        <v>3</v>
      </c>
      <c r="D5" s="110"/>
      <c r="E5" s="110">
        <v>4</v>
      </c>
      <c r="F5" s="110">
        <v>5</v>
      </c>
      <c r="G5" s="96"/>
      <c r="H5" s="97">
        <v>6</v>
      </c>
    </row>
    <row r="6" spans="1:19" ht="15" x14ac:dyDescent="0.2">
      <c r="A6" s="7">
        <v>100</v>
      </c>
      <c r="B6" s="89" t="s">
        <v>68</v>
      </c>
      <c r="C6" s="111">
        <f>C7+C8+C9+C10+C11+C12+C13+C14</f>
        <v>151893.82</v>
      </c>
      <c r="D6" s="111">
        <f t="shared" ref="D6:F6" si="0">D7+D8+D9+D10+D11+D12+D13+D14</f>
        <v>0</v>
      </c>
      <c r="E6" s="111">
        <f t="shared" si="0"/>
        <v>146039.33800000002</v>
      </c>
      <c r="F6" s="111">
        <f t="shared" si="0"/>
        <v>36989.859000000004</v>
      </c>
      <c r="G6" s="9"/>
      <c r="H6" s="8">
        <f>F6/E6*100</f>
        <v>25.328695340977237</v>
      </c>
    </row>
    <row r="7" spans="1:19" s="12" customFormat="1" ht="30" x14ac:dyDescent="0.2">
      <c r="A7" s="10">
        <v>102</v>
      </c>
      <c r="B7" s="90" t="s">
        <v>69</v>
      </c>
      <c r="C7" s="112">
        <v>2704.38</v>
      </c>
      <c r="D7" s="113"/>
      <c r="E7" s="112">
        <v>2704.38</v>
      </c>
      <c r="F7" s="112">
        <v>836.3</v>
      </c>
      <c r="G7" s="11"/>
      <c r="H7" s="14">
        <f>F7/E7*100</f>
        <v>30.923908622308993</v>
      </c>
    </row>
    <row r="8" spans="1:19" ht="45" x14ac:dyDescent="0.2">
      <c r="A8" s="13">
        <v>103</v>
      </c>
      <c r="B8" s="90" t="s">
        <v>70</v>
      </c>
      <c r="C8" s="114">
        <v>4750.1400000000003</v>
      </c>
      <c r="D8" s="115"/>
      <c r="E8" s="114">
        <v>4750.1400000000003</v>
      </c>
      <c r="F8" s="114">
        <v>999.84</v>
      </c>
      <c r="G8" s="14"/>
      <c r="H8" s="14">
        <f>F8/E8*100</f>
        <v>21.048642776844471</v>
      </c>
      <c r="L8" s="16"/>
      <c r="M8" s="16"/>
      <c r="N8" s="17"/>
      <c r="O8" s="16"/>
      <c r="P8" s="16"/>
      <c r="Q8" s="16"/>
      <c r="R8" s="16"/>
      <c r="S8" s="18"/>
    </row>
    <row r="9" spans="1:19" ht="60" x14ac:dyDescent="0.2">
      <c r="A9" s="13">
        <v>104</v>
      </c>
      <c r="B9" s="90" t="s">
        <v>71</v>
      </c>
      <c r="C9" s="114">
        <v>98141.88</v>
      </c>
      <c r="D9" s="115"/>
      <c r="E9" s="114">
        <v>98141.88</v>
      </c>
      <c r="F9" s="114">
        <v>23416.79</v>
      </c>
      <c r="G9" s="14"/>
      <c r="H9" s="14">
        <f t="shared" ref="H9:H62" si="1">F9/E9*100</f>
        <v>23.860140033999755</v>
      </c>
      <c r="L9" s="19"/>
      <c r="M9" s="20"/>
      <c r="N9" s="21"/>
      <c r="O9" s="22"/>
      <c r="P9" s="23"/>
      <c r="Q9" s="22"/>
      <c r="R9" s="23"/>
      <c r="S9" s="18"/>
    </row>
    <row r="10" spans="1:19" ht="15" x14ac:dyDescent="0.2">
      <c r="A10" s="13">
        <v>105</v>
      </c>
      <c r="B10" s="90" t="s">
        <v>72</v>
      </c>
      <c r="C10" s="114">
        <v>10</v>
      </c>
      <c r="D10" s="115"/>
      <c r="E10" s="114">
        <v>10</v>
      </c>
      <c r="F10" s="114">
        <v>2.63</v>
      </c>
      <c r="G10" s="14"/>
      <c r="H10" s="14">
        <f t="shared" si="1"/>
        <v>26.3</v>
      </c>
      <c r="L10" s="24"/>
      <c r="M10" s="25"/>
      <c r="N10" s="26"/>
      <c r="O10" s="27"/>
      <c r="P10" s="27"/>
      <c r="Q10" s="27"/>
      <c r="R10" s="28"/>
      <c r="S10" s="18"/>
    </row>
    <row r="11" spans="1:19" ht="45" x14ac:dyDescent="0.2">
      <c r="A11" s="13">
        <v>106</v>
      </c>
      <c r="B11" s="90" t="s">
        <v>73</v>
      </c>
      <c r="C11" s="114">
        <v>24762.82</v>
      </c>
      <c r="D11" s="115"/>
      <c r="E11" s="114">
        <v>24762.82</v>
      </c>
      <c r="F11" s="114">
        <v>6659.77</v>
      </c>
      <c r="G11" s="14"/>
      <c r="H11" s="14">
        <f t="shared" si="1"/>
        <v>26.894230947848431</v>
      </c>
      <c r="L11" s="29"/>
      <c r="M11" s="25"/>
      <c r="N11" s="30"/>
      <c r="O11" s="31"/>
      <c r="P11" s="31"/>
      <c r="Q11" s="31"/>
      <c r="R11" s="28"/>
      <c r="S11" s="18"/>
    </row>
    <row r="12" spans="1:19" ht="15" x14ac:dyDescent="0.2">
      <c r="A12" s="13">
        <v>107</v>
      </c>
      <c r="B12" s="90" t="s">
        <v>74</v>
      </c>
      <c r="C12" s="114">
        <v>0</v>
      </c>
      <c r="D12" s="115"/>
      <c r="E12" s="114">
        <v>0</v>
      </c>
      <c r="F12" s="114">
        <v>0</v>
      </c>
      <c r="G12" s="14"/>
      <c r="H12" s="14">
        <v>0</v>
      </c>
      <c r="L12" s="29"/>
      <c r="M12" s="25"/>
      <c r="N12" s="30"/>
      <c r="O12" s="31"/>
      <c r="P12" s="28"/>
      <c r="Q12" s="31"/>
      <c r="R12" s="28"/>
      <c r="S12" s="18"/>
    </row>
    <row r="13" spans="1:19" ht="15" x14ac:dyDescent="0.2">
      <c r="A13" s="13">
        <v>111</v>
      </c>
      <c r="B13" s="90" t="s">
        <v>353</v>
      </c>
      <c r="C13" s="114">
        <v>10000</v>
      </c>
      <c r="D13" s="115"/>
      <c r="E13" s="114">
        <v>4145.518</v>
      </c>
      <c r="F13" s="114">
        <v>0</v>
      </c>
      <c r="G13" s="14"/>
      <c r="H13" s="14">
        <v>50.84</v>
      </c>
      <c r="I13" s="32"/>
      <c r="J13" s="33"/>
      <c r="L13" s="29"/>
      <c r="M13" s="25"/>
      <c r="N13" s="30"/>
      <c r="O13" s="31"/>
      <c r="P13" s="31"/>
      <c r="Q13" s="31"/>
      <c r="R13" s="28"/>
      <c r="S13" s="18"/>
    </row>
    <row r="14" spans="1:19" ht="15" x14ac:dyDescent="0.2">
      <c r="A14" s="13">
        <v>113</v>
      </c>
      <c r="B14" s="90" t="s">
        <v>75</v>
      </c>
      <c r="C14" s="114">
        <v>11524.6</v>
      </c>
      <c r="D14" s="115"/>
      <c r="E14" s="114">
        <v>11524.6</v>
      </c>
      <c r="F14" s="114">
        <v>5074.5290000000005</v>
      </c>
      <c r="G14" s="14"/>
      <c r="H14" s="14">
        <f t="shared" si="1"/>
        <v>44.032148621210283</v>
      </c>
      <c r="L14" s="29"/>
      <c r="M14" s="25"/>
      <c r="N14" s="30"/>
      <c r="O14" s="31"/>
      <c r="P14" s="28"/>
      <c r="Q14" s="31"/>
      <c r="R14" s="28"/>
      <c r="S14" s="18"/>
    </row>
    <row r="15" spans="1:19" ht="30" x14ac:dyDescent="0.2">
      <c r="A15" s="34">
        <v>300</v>
      </c>
      <c r="B15" s="91" t="s">
        <v>76</v>
      </c>
      <c r="C15" s="116">
        <f>C16+C17+C18</f>
        <v>12755.75</v>
      </c>
      <c r="D15" s="116">
        <f t="shared" ref="D15:F15" si="2">D16+D17+D18</f>
        <v>0</v>
      </c>
      <c r="E15" s="116">
        <f t="shared" si="2"/>
        <v>13355.75</v>
      </c>
      <c r="F15" s="116">
        <f t="shared" si="2"/>
        <v>3321.67</v>
      </c>
      <c r="G15" s="35"/>
      <c r="H15" s="35">
        <f t="shared" si="1"/>
        <v>24.870711116934654</v>
      </c>
      <c r="J15" s="36"/>
      <c r="L15" s="29"/>
      <c r="M15" s="25"/>
      <c r="N15" s="30"/>
      <c r="O15" s="31"/>
      <c r="P15" s="31"/>
      <c r="Q15" s="31"/>
      <c r="R15" s="28"/>
      <c r="S15" s="18"/>
    </row>
    <row r="16" spans="1:19" ht="45" x14ac:dyDescent="0.2">
      <c r="A16" s="13">
        <v>309</v>
      </c>
      <c r="B16" s="90" t="s">
        <v>77</v>
      </c>
      <c r="C16" s="114">
        <v>762.53</v>
      </c>
      <c r="D16" s="115"/>
      <c r="E16" s="114">
        <v>762.53</v>
      </c>
      <c r="F16" s="114">
        <v>100</v>
      </c>
      <c r="G16" s="14"/>
      <c r="H16" s="14">
        <f t="shared" si="1"/>
        <v>13.114238128335934</v>
      </c>
      <c r="L16" s="29"/>
      <c r="M16" s="25"/>
      <c r="N16" s="30"/>
      <c r="O16" s="31"/>
      <c r="P16" s="28"/>
      <c r="Q16" s="31"/>
      <c r="R16" s="28"/>
      <c r="S16" s="18"/>
    </row>
    <row r="17" spans="1:19" ht="15" x14ac:dyDescent="0.2">
      <c r="A17" s="13">
        <v>310</v>
      </c>
      <c r="B17" s="90" t="s">
        <v>78</v>
      </c>
      <c r="C17" s="114">
        <v>10191.89</v>
      </c>
      <c r="D17" s="115"/>
      <c r="E17" s="114">
        <v>10791.89</v>
      </c>
      <c r="F17" s="114">
        <v>2731.67</v>
      </c>
      <c r="G17" s="14"/>
      <c r="H17" s="14">
        <f t="shared" si="1"/>
        <v>25.312248364280958</v>
      </c>
      <c r="L17" s="37"/>
      <c r="M17" s="38"/>
      <c r="N17" s="39"/>
      <c r="O17" s="40"/>
      <c r="P17" s="40"/>
      <c r="Q17" s="40"/>
      <c r="R17" s="28"/>
      <c r="S17" s="18"/>
    </row>
    <row r="18" spans="1:19" ht="30" x14ac:dyDescent="0.2">
      <c r="A18" s="13">
        <v>314</v>
      </c>
      <c r="B18" s="90" t="s">
        <v>79</v>
      </c>
      <c r="C18" s="114">
        <v>1801.33</v>
      </c>
      <c r="D18" s="115"/>
      <c r="E18" s="114">
        <v>1801.33</v>
      </c>
      <c r="F18" s="114">
        <v>490</v>
      </c>
      <c r="G18" s="14"/>
      <c r="H18" s="14">
        <f t="shared" si="1"/>
        <v>27.202122875875052</v>
      </c>
      <c r="L18" s="29"/>
      <c r="M18" s="25"/>
      <c r="N18" s="41"/>
      <c r="O18" s="31"/>
      <c r="P18" s="31"/>
      <c r="Q18" s="31"/>
      <c r="R18" s="28"/>
      <c r="S18" s="18"/>
    </row>
    <row r="19" spans="1:19" ht="15" x14ac:dyDescent="0.2">
      <c r="A19" s="42">
        <v>400</v>
      </c>
      <c r="B19" s="89" t="s">
        <v>80</v>
      </c>
      <c r="C19" s="111">
        <f>C20+C21+C22+C23+C24+C25</f>
        <v>205804.08</v>
      </c>
      <c r="D19" s="111">
        <f t="shared" ref="D19:F19" si="3">D20+D21+D22+D23+D24+D25</f>
        <v>0</v>
      </c>
      <c r="E19" s="111">
        <f t="shared" si="3"/>
        <v>208817.19</v>
      </c>
      <c r="F19" s="111">
        <f t="shared" si="3"/>
        <v>5463.4699999999993</v>
      </c>
      <c r="G19" s="8"/>
      <c r="H19" s="8">
        <f t="shared" si="1"/>
        <v>2.6163890051388963</v>
      </c>
      <c r="L19" s="29"/>
      <c r="M19" s="25"/>
      <c r="N19" s="41"/>
      <c r="O19" s="31"/>
      <c r="P19" s="31"/>
      <c r="Q19" s="31"/>
      <c r="R19" s="28"/>
      <c r="S19" s="18"/>
    </row>
    <row r="20" spans="1:19" ht="15" x14ac:dyDescent="0.2">
      <c r="A20" s="13">
        <v>405</v>
      </c>
      <c r="B20" s="90" t="s">
        <v>81</v>
      </c>
      <c r="C20" s="114">
        <v>1135.8</v>
      </c>
      <c r="D20" s="115"/>
      <c r="E20" s="114">
        <v>4248.91</v>
      </c>
      <c r="F20" s="114">
        <v>321.58</v>
      </c>
      <c r="G20" s="14"/>
      <c r="H20" s="14">
        <f t="shared" si="1"/>
        <v>7.5685293404661431</v>
      </c>
      <c r="L20" s="29"/>
      <c r="M20" s="25"/>
      <c r="N20" s="41"/>
      <c r="O20" s="31"/>
      <c r="P20" s="31"/>
      <c r="Q20" s="31"/>
      <c r="R20" s="28"/>
      <c r="S20" s="18"/>
    </row>
    <row r="21" spans="1:19" ht="15" x14ac:dyDescent="0.2">
      <c r="A21" s="13">
        <v>406</v>
      </c>
      <c r="B21" s="90" t="s">
        <v>82</v>
      </c>
      <c r="C21" s="114">
        <v>2033</v>
      </c>
      <c r="D21" s="115"/>
      <c r="E21" s="114">
        <v>2033</v>
      </c>
      <c r="F21" s="114">
        <v>400</v>
      </c>
      <c r="G21" s="14"/>
      <c r="H21" s="14">
        <f t="shared" si="1"/>
        <v>19.675356615838663</v>
      </c>
      <c r="L21" s="29"/>
      <c r="M21" s="25"/>
      <c r="N21" s="41"/>
      <c r="O21" s="31"/>
      <c r="P21" s="31"/>
      <c r="Q21" s="31"/>
      <c r="R21" s="28"/>
      <c r="S21" s="18"/>
    </row>
    <row r="22" spans="1:19" ht="15" x14ac:dyDescent="0.2">
      <c r="A22" s="13">
        <v>408</v>
      </c>
      <c r="B22" s="92" t="s">
        <v>83</v>
      </c>
      <c r="C22" s="114">
        <v>2464</v>
      </c>
      <c r="D22" s="115"/>
      <c r="E22" s="114">
        <v>2464</v>
      </c>
      <c r="F22" s="114">
        <v>39.53</v>
      </c>
      <c r="G22" s="14"/>
      <c r="H22" s="14">
        <f t="shared" si="1"/>
        <v>1.604301948051948</v>
      </c>
      <c r="L22" s="43"/>
      <c r="M22" s="20"/>
      <c r="N22" s="44"/>
      <c r="O22" s="22"/>
      <c r="P22" s="21"/>
      <c r="Q22" s="22"/>
      <c r="R22" s="28"/>
      <c r="S22" s="18"/>
    </row>
    <row r="23" spans="1:19" ht="15" x14ac:dyDescent="0.2">
      <c r="A23" s="13">
        <v>409</v>
      </c>
      <c r="B23" s="93" t="s">
        <v>84</v>
      </c>
      <c r="C23" s="114">
        <v>190115.02</v>
      </c>
      <c r="D23" s="115"/>
      <c r="E23" s="114">
        <v>190115.02</v>
      </c>
      <c r="F23" s="114">
        <v>3731.92</v>
      </c>
      <c r="G23" s="14"/>
      <c r="H23" s="14">
        <f t="shared" si="1"/>
        <v>1.9629800948920293</v>
      </c>
      <c r="L23" s="29"/>
      <c r="M23" s="25"/>
      <c r="N23" s="41"/>
      <c r="O23" s="31"/>
      <c r="P23" s="31"/>
      <c r="Q23" s="31"/>
      <c r="R23" s="28"/>
      <c r="S23" s="18"/>
    </row>
    <row r="24" spans="1:19" ht="15" x14ac:dyDescent="0.2">
      <c r="A24" s="13">
        <v>410</v>
      </c>
      <c r="B24" s="93" t="s">
        <v>85</v>
      </c>
      <c r="C24" s="114">
        <v>1083</v>
      </c>
      <c r="D24" s="115"/>
      <c r="E24" s="114">
        <v>1083</v>
      </c>
      <c r="F24" s="114">
        <v>241.58</v>
      </c>
      <c r="G24" s="14"/>
      <c r="H24" s="14">
        <f t="shared" si="1"/>
        <v>22.306555863342567</v>
      </c>
      <c r="L24" s="29"/>
      <c r="M24" s="25"/>
      <c r="N24" s="41"/>
      <c r="O24" s="31"/>
      <c r="P24" s="31"/>
      <c r="Q24" s="31"/>
      <c r="R24" s="28"/>
      <c r="S24" s="18"/>
    </row>
    <row r="25" spans="1:19" ht="21" customHeight="1" x14ac:dyDescent="0.2">
      <c r="A25" s="13">
        <v>412</v>
      </c>
      <c r="B25" s="92" t="s">
        <v>86</v>
      </c>
      <c r="C25" s="114">
        <v>8973.26</v>
      </c>
      <c r="D25" s="115"/>
      <c r="E25" s="114">
        <v>8873.26</v>
      </c>
      <c r="F25" s="114">
        <v>728.86</v>
      </c>
      <c r="G25" s="14"/>
      <c r="H25" s="14">
        <f t="shared" si="1"/>
        <v>8.2141174720452241</v>
      </c>
      <c r="L25" s="29"/>
      <c r="M25" s="45"/>
      <c r="N25" s="41"/>
      <c r="O25" s="31"/>
      <c r="P25" s="31"/>
      <c r="Q25" s="31"/>
      <c r="R25" s="28"/>
      <c r="S25" s="18"/>
    </row>
    <row r="26" spans="1:19" s="46" customFormat="1" ht="15" x14ac:dyDescent="0.2">
      <c r="A26" s="7">
        <v>500</v>
      </c>
      <c r="B26" s="89" t="s">
        <v>87</v>
      </c>
      <c r="C26" s="111">
        <f>C27+C28+C29+C30</f>
        <v>565615.03999999992</v>
      </c>
      <c r="D26" s="111">
        <f t="shared" ref="D26:F26" si="4">D27+D28+D29+D30</f>
        <v>0</v>
      </c>
      <c r="E26" s="111">
        <f t="shared" si="4"/>
        <v>572051.39599999995</v>
      </c>
      <c r="F26" s="111">
        <f t="shared" si="4"/>
        <v>40900.520000000004</v>
      </c>
      <c r="G26" s="8"/>
      <c r="H26" s="8">
        <f t="shared" si="1"/>
        <v>7.1497981275794338</v>
      </c>
      <c r="J26" s="47" t="s">
        <v>57</v>
      </c>
      <c r="L26" s="29"/>
      <c r="M26" s="48"/>
      <c r="N26" s="41"/>
      <c r="O26" s="31"/>
      <c r="P26" s="28"/>
      <c r="Q26" s="31"/>
      <c r="R26" s="28"/>
      <c r="S26" s="49"/>
    </row>
    <row r="27" spans="1:19" ht="15" x14ac:dyDescent="0.2">
      <c r="A27" s="13">
        <v>501</v>
      </c>
      <c r="B27" s="92" t="s">
        <v>88</v>
      </c>
      <c r="C27" s="114">
        <v>265807.82</v>
      </c>
      <c r="D27" s="115"/>
      <c r="E27" s="114">
        <v>265978.56</v>
      </c>
      <c r="F27" s="114">
        <v>6458.42</v>
      </c>
      <c r="G27" s="14"/>
      <c r="H27" s="14">
        <f t="shared" si="1"/>
        <v>2.4281731580169468</v>
      </c>
      <c r="L27" s="29"/>
      <c r="M27" s="48"/>
      <c r="N27" s="41"/>
      <c r="O27" s="31"/>
      <c r="P27" s="31"/>
      <c r="Q27" s="31"/>
      <c r="R27" s="28"/>
      <c r="S27" s="18"/>
    </row>
    <row r="28" spans="1:19" ht="15" x14ac:dyDescent="0.2">
      <c r="A28" s="13">
        <v>502</v>
      </c>
      <c r="B28" s="92" t="s">
        <v>89</v>
      </c>
      <c r="C28" s="114">
        <v>161775.37</v>
      </c>
      <c r="D28" s="115"/>
      <c r="E28" s="114">
        <v>166769.10999999999</v>
      </c>
      <c r="F28" s="114">
        <v>11536.98</v>
      </c>
      <c r="G28" s="14"/>
      <c r="H28" s="14">
        <f t="shared" si="1"/>
        <v>6.917935821567915</v>
      </c>
      <c r="I28" s="36"/>
      <c r="J28" s="36"/>
      <c r="L28" s="29"/>
      <c r="M28" s="45"/>
      <c r="N28" s="41"/>
      <c r="O28" s="31"/>
      <c r="P28" s="28"/>
      <c r="Q28" s="31"/>
      <c r="R28" s="28"/>
      <c r="S28" s="18"/>
    </row>
    <row r="29" spans="1:19" ht="15" x14ac:dyDescent="0.2">
      <c r="A29" s="13">
        <v>503</v>
      </c>
      <c r="B29" s="92" t="s">
        <v>90</v>
      </c>
      <c r="C29" s="114">
        <v>122970.5</v>
      </c>
      <c r="D29" s="115"/>
      <c r="E29" s="114">
        <v>122970.5</v>
      </c>
      <c r="F29" s="114">
        <v>17674.650000000001</v>
      </c>
      <c r="G29" s="14"/>
      <c r="H29" s="14">
        <f t="shared" si="1"/>
        <v>14.373081348778774</v>
      </c>
      <c r="L29" s="19"/>
      <c r="M29" s="20"/>
      <c r="N29" s="21"/>
      <c r="O29" s="22"/>
      <c r="P29" s="23"/>
      <c r="Q29" s="22"/>
      <c r="R29" s="28"/>
      <c r="S29" s="18"/>
    </row>
    <row r="30" spans="1:19" ht="30" x14ac:dyDescent="0.2">
      <c r="A30" s="13">
        <v>505</v>
      </c>
      <c r="B30" s="92" t="s">
        <v>91</v>
      </c>
      <c r="C30" s="114">
        <v>15061.35</v>
      </c>
      <c r="D30" s="115"/>
      <c r="E30" s="114">
        <v>16333.226000000001</v>
      </c>
      <c r="F30" s="114">
        <v>5230.47</v>
      </c>
      <c r="G30" s="14"/>
      <c r="H30" s="14">
        <f t="shared" si="1"/>
        <v>32.023496154403304</v>
      </c>
      <c r="L30" s="29"/>
      <c r="M30" s="45"/>
      <c r="N30" s="30"/>
      <c r="O30" s="31"/>
      <c r="P30" s="31"/>
      <c r="Q30" s="31"/>
      <c r="R30" s="28"/>
      <c r="S30" s="18"/>
    </row>
    <row r="31" spans="1:19" s="46" customFormat="1" ht="15" x14ac:dyDescent="0.2">
      <c r="A31" s="7">
        <v>600</v>
      </c>
      <c r="B31" s="89" t="s">
        <v>92</v>
      </c>
      <c r="C31" s="111">
        <f>C32+C33+C34</f>
        <v>4333.3</v>
      </c>
      <c r="D31" s="111">
        <f t="shared" ref="D31:F31" si="5">D32+D33+D34</f>
        <v>0</v>
      </c>
      <c r="E31" s="111">
        <f t="shared" si="5"/>
        <v>4333.3</v>
      </c>
      <c r="F31" s="111">
        <f t="shared" si="5"/>
        <v>196</v>
      </c>
      <c r="G31" s="8"/>
      <c r="H31" s="8">
        <f t="shared" si="1"/>
        <v>4.5231117162439709</v>
      </c>
      <c r="L31" s="29"/>
      <c r="M31" s="45"/>
      <c r="N31" s="30"/>
      <c r="O31" s="31"/>
      <c r="P31" s="28"/>
      <c r="Q31" s="31"/>
      <c r="R31" s="28"/>
      <c r="S31" s="49"/>
    </row>
    <row r="32" spans="1:19" s="46" customFormat="1" ht="15" x14ac:dyDescent="0.2">
      <c r="A32" s="50">
        <v>602</v>
      </c>
      <c r="B32" s="92" t="s">
        <v>93</v>
      </c>
      <c r="C32" s="114">
        <v>90.1</v>
      </c>
      <c r="D32" s="115"/>
      <c r="E32" s="114">
        <v>90.1</v>
      </c>
      <c r="F32" s="114">
        <v>0</v>
      </c>
      <c r="G32" s="14"/>
      <c r="H32" s="14">
        <f t="shared" si="1"/>
        <v>0</v>
      </c>
      <c r="L32" s="29"/>
      <c r="M32" s="45"/>
      <c r="N32" s="30"/>
      <c r="O32" s="31"/>
      <c r="P32" s="28"/>
      <c r="Q32" s="31"/>
      <c r="R32" s="28"/>
      <c r="S32" s="49"/>
    </row>
    <row r="33" spans="1:19" s="46" customFormat="1" ht="30" x14ac:dyDescent="0.2">
      <c r="A33" s="50">
        <v>603</v>
      </c>
      <c r="B33" s="92" t="s">
        <v>94</v>
      </c>
      <c r="C33" s="114">
        <v>758.8</v>
      </c>
      <c r="D33" s="115"/>
      <c r="E33" s="114">
        <v>758.8</v>
      </c>
      <c r="F33" s="114">
        <v>0</v>
      </c>
      <c r="G33" s="14"/>
      <c r="H33" s="14">
        <f t="shared" si="1"/>
        <v>0</v>
      </c>
      <c r="L33" s="29"/>
      <c r="M33" s="45"/>
      <c r="N33" s="30"/>
      <c r="O33" s="31"/>
      <c r="P33" s="28"/>
      <c r="Q33" s="31"/>
      <c r="R33" s="28"/>
      <c r="S33" s="49"/>
    </row>
    <row r="34" spans="1:19" s="46" customFormat="1" ht="30" x14ac:dyDescent="0.2">
      <c r="A34" s="50">
        <v>605</v>
      </c>
      <c r="B34" s="92" t="s">
        <v>95</v>
      </c>
      <c r="C34" s="114">
        <v>3484.4</v>
      </c>
      <c r="D34" s="115"/>
      <c r="E34" s="114">
        <v>3484.4</v>
      </c>
      <c r="F34" s="114">
        <v>196</v>
      </c>
      <c r="G34" s="14"/>
      <c r="H34" s="14">
        <f t="shared" si="1"/>
        <v>5.625071748364137</v>
      </c>
      <c r="L34" s="29"/>
      <c r="M34" s="45"/>
      <c r="N34" s="41"/>
      <c r="O34" s="31"/>
      <c r="P34" s="31"/>
      <c r="Q34" s="31"/>
      <c r="R34" s="28"/>
      <c r="S34" s="49"/>
    </row>
    <row r="35" spans="1:19" s="46" customFormat="1" ht="15" x14ac:dyDescent="0.2">
      <c r="A35" s="7">
        <v>700</v>
      </c>
      <c r="B35" s="89" t="s">
        <v>96</v>
      </c>
      <c r="C35" s="111">
        <f>C36+C37+C38+C39+C40</f>
        <v>1353048.7899999998</v>
      </c>
      <c r="D35" s="111">
        <f t="shared" ref="D35:F35" si="6">D36+D37+D38+D39+D40</f>
        <v>0</v>
      </c>
      <c r="E35" s="111">
        <f t="shared" si="6"/>
        <v>1353048.7899999998</v>
      </c>
      <c r="F35" s="111">
        <f t="shared" si="6"/>
        <v>463763.12</v>
      </c>
      <c r="G35" s="8"/>
      <c r="H35" s="8">
        <f t="shared" si="1"/>
        <v>34.275417370573905</v>
      </c>
      <c r="J35" s="47" t="s">
        <v>57</v>
      </c>
      <c r="L35" s="29"/>
      <c r="M35" s="45"/>
      <c r="N35" s="30"/>
      <c r="O35" s="31"/>
      <c r="P35" s="28"/>
      <c r="Q35" s="31"/>
      <c r="R35" s="28"/>
      <c r="S35" s="49"/>
    </row>
    <row r="36" spans="1:19" s="46" customFormat="1" ht="15" x14ac:dyDescent="0.2">
      <c r="A36" s="51">
        <v>701</v>
      </c>
      <c r="B36" s="92" t="s">
        <v>97</v>
      </c>
      <c r="C36" s="114">
        <v>445306.1</v>
      </c>
      <c r="D36" s="115"/>
      <c r="E36" s="114">
        <v>445306.1</v>
      </c>
      <c r="F36" s="114">
        <v>156375.67000000001</v>
      </c>
      <c r="G36" s="14"/>
      <c r="H36" s="14">
        <f t="shared" si="1"/>
        <v>35.11644462090235</v>
      </c>
      <c r="L36" s="19"/>
      <c r="M36" s="20"/>
      <c r="N36" s="21"/>
      <c r="O36" s="21"/>
      <c r="P36" s="21"/>
      <c r="Q36" s="22"/>
      <c r="R36" s="28"/>
      <c r="S36" s="49"/>
    </row>
    <row r="37" spans="1:19" s="46" customFormat="1" ht="15" x14ac:dyDescent="0.2">
      <c r="A37" s="51">
        <v>702</v>
      </c>
      <c r="B37" s="92" t="s">
        <v>98</v>
      </c>
      <c r="C37" s="114">
        <v>636928.34</v>
      </c>
      <c r="D37" s="115"/>
      <c r="E37" s="114">
        <v>636928.34</v>
      </c>
      <c r="F37" s="114">
        <v>230083.20000000001</v>
      </c>
      <c r="G37" s="14"/>
      <c r="H37" s="14">
        <f t="shared" si="1"/>
        <v>36.123875411164782</v>
      </c>
      <c r="J37" s="47"/>
      <c r="L37" s="52"/>
      <c r="M37" s="45"/>
      <c r="N37" s="30"/>
      <c r="O37" s="31"/>
      <c r="P37" s="28"/>
      <c r="Q37" s="31"/>
      <c r="R37" s="28"/>
      <c r="S37" s="49"/>
    </row>
    <row r="38" spans="1:19" s="46" customFormat="1" ht="15" x14ac:dyDescent="0.2">
      <c r="A38" s="51">
        <v>703</v>
      </c>
      <c r="B38" s="92" t="s">
        <v>152</v>
      </c>
      <c r="C38" s="114">
        <v>180915.65</v>
      </c>
      <c r="D38" s="115"/>
      <c r="E38" s="114">
        <v>180915.65</v>
      </c>
      <c r="F38" s="114">
        <v>54303.08</v>
      </c>
      <c r="G38" s="14"/>
      <c r="H38" s="14">
        <f t="shared" si="1"/>
        <v>30.015689632157311</v>
      </c>
      <c r="L38" s="52"/>
      <c r="M38" s="45"/>
      <c r="N38" s="30"/>
      <c r="O38" s="31"/>
      <c r="P38" s="28"/>
      <c r="Q38" s="31"/>
      <c r="R38" s="28"/>
      <c r="S38" s="49"/>
    </row>
    <row r="39" spans="1:19" s="46" customFormat="1" ht="15" x14ac:dyDescent="0.2">
      <c r="A39" s="51">
        <v>707</v>
      </c>
      <c r="B39" s="92" t="s">
        <v>99</v>
      </c>
      <c r="C39" s="114">
        <v>8577.4500000000007</v>
      </c>
      <c r="D39" s="115"/>
      <c r="E39" s="114">
        <v>8577.4500000000007</v>
      </c>
      <c r="F39" s="114">
        <v>2026.01</v>
      </c>
      <c r="G39" s="14"/>
      <c r="H39" s="14">
        <f t="shared" si="1"/>
        <v>23.620190149753128</v>
      </c>
      <c r="L39" s="19"/>
      <c r="M39" s="20"/>
      <c r="N39" s="44"/>
      <c r="O39" s="22"/>
      <c r="P39" s="22"/>
      <c r="Q39" s="22"/>
      <c r="R39" s="28"/>
      <c r="S39" s="49"/>
    </row>
    <row r="40" spans="1:19" s="46" customFormat="1" ht="15" x14ac:dyDescent="0.2">
      <c r="A40" s="51">
        <v>709</v>
      </c>
      <c r="B40" s="92" t="s">
        <v>100</v>
      </c>
      <c r="C40" s="114">
        <v>81321.25</v>
      </c>
      <c r="D40" s="115"/>
      <c r="E40" s="114">
        <v>81321.25</v>
      </c>
      <c r="F40" s="114">
        <v>20975.16</v>
      </c>
      <c r="G40" s="14"/>
      <c r="H40" s="14">
        <f t="shared" si="1"/>
        <v>25.792963093902273</v>
      </c>
      <c r="L40" s="53"/>
      <c r="M40" s="45"/>
      <c r="N40" s="41"/>
      <c r="O40" s="31"/>
      <c r="P40" s="28"/>
      <c r="Q40" s="31"/>
      <c r="R40" s="28"/>
      <c r="S40" s="49"/>
    </row>
    <row r="41" spans="1:19" s="46" customFormat="1" ht="15" x14ac:dyDescent="0.2">
      <c r="A41" s="42">
        <v>800</v>
      </c>
      <c r="B41" s="89" t="s">
        <v>101</v>
      </c>
      <c r="C41" s="111">
        <f>C42+C43</f>
        <v>123749.62</v>
      </c>
      <c r="D41" s="111">
        <f t="shared" ref="D41:F41" si="7">D42+D43</f>
        <v>0</v>
      </c>
      <c r="E41" s="111">
        <f t="shared" si="7"/>
        <v>123749.62</v>
      </c>
      <c r="F41" s="111">
        <f t="shared" si="7"/>
        <v>39797.31</v>
      </c>
      <c r="G41" s="8"/>
      <c r="H41" s="8">
        <f t="shared" si="1"/>
        <v>32.159541176772905</v>
      </c>
      <c r="L41" s="53"/>
      <c r="M41" s="45"/>
      <c r="N41" s="41"/>
      <c r="O41" s="31"/>
      <c r="P41" s="31"/>
      <c r="Q41" s="31"/>
      <c r="R41" s="28"/>
      <c r="S41" s="49"/>
    </row>
    <row r="42" spans="1:19" s="46" customFormat="1" ht="15" x14ac:dyDescent="0.2">
      <c r="A42" s="51">
        <v>801</v>
      </c>
      <c r="B42" s="92" t="s">
        <v>102</v>
      </c>
      <c r="C42" s="114">
        <v>93621.7</v>
      </c>
      <c r="D42" s="115"/>
      <c r="E42" s="114">
        <v>93621.7</v>
      </c>
      <c r="F42" s="114">
        <v>31775.65</v>
      </c>
      <c r="G42" s="14"/>
      <c r="H42" s="14">
        <f t="shared" si="1"/>
        <v>33.940475338516606</v>
      </c>
      <c r="L42" s="53"/>
      <c r="M42" s="45"/>
      <c r="N42" s="41"/>
      <c r="O42" s="31"/>
      <c r="P42" s="31"/>
      <c r="Q42" s="31"/>
      <c r="R42" s="28"/>
      <c r="S42" s="49"/>
    </row>
    <row r="43" spans="1:19" s="46" customFormat="1" ht="30" x14ac:dyDescent="0.2">
      <c r="A43" s="51">
        <v>804</v>
      </c>
      <c r="B43" s="92" t="s">
        <v>103</v>
      </c>
      <c r="C43" s="114">
        <v>30127.919999999998</v>
      </c>
      <c r="D43" s="115"/>
      <c r="E43" s="114">
        <v>30127.919999999998</v>
      </c>
      <c r="F43" s="114">
        <v>8021.66</v>
      </c>
      <c r="G43" s="14"/>
      <c r="H43" s="14">
        <f t="shared" si="1"/>
        <v>26.625336232969289</v>
      </c>
      <c r="L43" s="53"/>
      <c r="M43" s="45"/>
      <c r="N43" s="41"/>
      <c r="O43" s="31"/>
      <c r="P43" s="28"/>
      <c r="Q43" s="31"/>
      <c r="R43" s="28"/>
      <c r="S43" s="49"/>
    </row>
    <row r="44" spans="1:19" s="46" customFormat="1" ht="15" x14ac:dyDescent="0.2">
      <c r="A44" s="54">
        <v>900</v>
      </c>
      <c r="B44" s="89" t="s">
        <v>104</v>
      </c>
      <c r="C44" s="111">
        <f>C45</f>
        <v>338.21</v>
      </c>
      <c r="D44" s="111">
        <f t="shared" ref="D44:F44" si="8">D45</f>
        <v>0</v>
      </c>
      <c r="E44" s="111">
        <f t="shared" si="8"/>
        <v>338.21</v>
      </c>
      <c r="F44" s="111">
        <f t="shared" si="8"/>
        <v>0</v>
      </c>
      <c r="G44" s="8"/>
      <c r="H44" s="14">
        <f t="shared" si="1"/>
        <v>0</v>
      </c>
      <c r="L44" s="43"/>
      <c r="M44" s="20"/>
      <c r="N44" s="44"/>
      <c r="O44" s="22"/>
      <c r="P44" s="22"/>
      <c r="Q44" s="22"/>
      <c r="R44" s="28"/>
      <c r="S44" s="49"/>
    </row>
    <row r="45" spans="1:19" s="46" customFormat="1" ht="15" x14ac:dyDescent="0.2">
      <c r="A45" s="51">
        <v>909</v>
      </c>
      <c r="B45" s="92" t="s">
        <v>105</v>
      </c>
      <c r="C45" s="114">
        <v>338.21</v>
      </c>
      <c r="D45" s="115"/>
      <c r="E45" s="114">
        <v>338.21</v>
      </c>
      <c r="F45" s="114">
        <v>0</v>
      </c>
      <c r="G45" s="14"/>
      <c r="H45" s="14">
        <f t="shared" si="1"/>
        <v>0</v>
      </c>
      <c r="L45" s="53"/>
      <c r="M45" s="45"/>
      <c r="N45" s="41"/>
      <c r="O45" s="31"/>
      <c r="P45" s="31"/>
      <c r="Q45" s="31"/>
      <c r="R45" s="28"/>
      <c r="S45" s="49"/>
    </row>
    <row r="46" spans="1:19" s="46" customFormat="1" ht="15" x14ac:dyDescent="0.2">
      <c r="A46" s="55">
        <v>1000</v>
      </c>
      <c r="B46" s="89" t="s">
        <v>106</v>
      </c>
      <c r="C46" s="111">
        <f>C47+C48+C49+C50+C51</f>
        <v>148230.15</v>
      </c>
      <c r="D46" s="111">
        <f t="shared" ref="D46:F46" si="9">D47+D48+D49+D50+D51</f>
        <v>0</v>
      </c>
      <c r="E46" s="111">
        <f t="shared" si="9"/>
        <v>148230.15</v>
      </c>
      <c r="F46" s="111">
        <f t="shared" si="9"/>
        <v>63711.61</v>
      </c>
      <c r="G46" s="8"/>
      <c r="H46" s="8">
        <f t="shared" si="1"/>
        <v>42.981545927060047</v>
      </c>
      <c r="L46" s="53"/>
      <c r="M46" s="45"/>
      <c r="N46" s="41"/>
      <c r="O46" s="31"/>
      <c r="P46" s="31"/>
      <c r="Q46" s="31"/>
      <c r="R46" s="28"/>
      <c r="S46" s="49"/>
    </row>
    <row r="47" spans="1:19" s="46" customFormat="1" ht="15" x14ac:dyDescent="0.2">
      <c r="A47" s="56">
        <v>1001</v>
      </c>
      <c r="B47" s="92" t="s">
        <v>107</v>
      </c>
      <c r="C47" s="114">
        <v>12257.45</v>
      </c>
      <c r="D47" s="115"/>
      <c r="E47" s="114">
        <v>12257.45</v>
      </c>
      <c r="F47" s="114">
        <v>2830.67</v>
      </c>
      <c r="G47" s="14"/>
      <c r="H47" s="14">
        <f t="shared" si="1"/>
        <v>23.093465606631071</v>
      </c>
      <c r="L47" s="57"/>
      <c r="M47" s="20"/>
      <c r="N47" s="44"/>
      <c r="O47" s="22"/>
      <c r="P47" s="23"/>
      <c r="Q47" s="22"/>
      <c r="R47" s="28"/>
      <c r="S47" s="49"/>
    </row>
    <row r="48" spans="1:19" s="46" customFormat="1" ht="15" x14ac:dyDescent="0.2">
      <c r="A48" s="56">
        <v>1002</v>
      </c>
      <c r="B48" s="92" t="s">
        <v>108</v>
      </c>
      <c r="C48" s="114">
        <v>3969.4</v>
      </c>
      <c r="D48" s="115"/>
      <c r="E48" s="114">
        <v>3969.4</v>
      </c>
      <c r="F48" s="114">
        <v>1500</v>
      </c>
      <c r="G48" s="14"/>
      <c r="H48" s="14">
        <f t="shared" si="1"/>
        <v>37.789086511815391</v>
      </c>
      <c r="L48" s="53"/>
      <c r="M48" s="45"/>
      <c r="N48" s="41"/>
      <c r="O48" s="31"/>
      <c r="P48" s="31"/>
      <c r="Q48" s="31"/>
      <c r="R48" s="28"/>
      <c r="S48" s="49"/>
    </row>
    <row r="49" spans="1:19" s="46" customFormat="1" ht="15" x14ac:dyDescent="0.2">
      <c r="A49" s="56">
        <v>1003</v>
      </c>
      <c r="B49" s="92" t="s">
        <v>109</v>
      </c>
      <c r="C49" s="114">
        <v>119544.3</v>
      </c>
      <c r="D49" s="115"/>
      <c r="E49" s="114">
        <v>119544.3</v>
      </c>
      <c r="F49" s="114">
        <v>55081.96</v>
      </c>
      <c r="G49" s="14"/>
      <c r="H49" s="14">
        <f t="shared" si="1"/>
        <v>46.076609256986742</v>
      </c>
      <c r="J49" s="47"/>
      <c r="L49" s="58"/>
      <c r="M49" s="20"/>
      <c r="N49" s="44"/>
      <c r="O49" s="22"/>
      <c r="P49" s="23"/>
      <c r="Q49" s="22"/>
      <c r="R49" s="28"/>
      <c r="S49" s="49"/>
    </row>
    <row r="50" spans="1:19" s="46" customFormat="1" ht="15" x14ac:dyDescent="0.2">
      <c r="A50" s="56">
        <v>1004</v>
      </c>
      <c r="B50" s="92" t="s">
        <v>254</v>
      </c>
      <c r="C50" s="114">
        <v>5500.3</v>
      </c>
      <c r="D50" s="115"/>
      <c r="E50" s="114">
        <v>5500.3</v>
      </c>
      <c r="F50" s="114">
        <v>3046.48</v>
      </c>
      <c r="G50" s="14"/>
      <c r="H50" s="14">
        <f t="shared" ref="H50" si="10">F50/E50*100</f>
        <v>55.387524316855441</v>
      </c>
      <c r="J50" s="47"/>
      <c r="L50" s="58"/>
      <c r="M50" s="20"/>
      <c r="N50" s="44"/>
      <c r="O50" s="22"/>
      <c r="P50" s="23"/>
      <c r="Q50" s="22"/>
      <c r="R50" s="28"/>
      <c r="S50" s="49"/>
    </row>
    <row r="51" spans="1:19" s="46" customFormat="1" ht="15" x14ac:dyDescent="0.2">
      <c r="A51" s="56">
        <v>1006</v>
      </c>
      <c r="B51" s="92" t="s">
        <v>110</v>
      </c>
      <c r="C51" s="114">
        <v>6958.7</v>
      </c>
      <c r="D51" s="115"/>
      <c r="E51" s="114">
        <v>6958.7</v>
      </c>
      <c r="F51" s="114">
        <v>1252.5</v>
      </c>
      <c r="G51" s="14"/>
      <c r="H51" s="14">
        <f t="shared" si="1"/>
        <v>17.999051546984351</v>
      </c>
      <c r="L51" s="59"/>
      <c r="M51" s="45"/>
      <c r="N51" s="41"/>
      <c r="O51" s="31"/>
      <c r="P51" s="28"/>
      <c r="Q51" s="31"/>
      <c r="R51" s="28"/>
      <c r="S51" s="49"/>
    </row>
    <row r="52" spans="1:19" s="46" customFormat="1" ht="15" x14ac:dyDescent="0.2">
      <c r="A52" s="55">
        <v>1100</v>
      </c>
      <c r="B52" s="89" t="s">
        <v>111</v>
      </c>
      <c r="C52" s="111">
        <f>C53+C54+C55</f>
        <v>99599.26999999999</v>
      </c>
      <c r="D52" s="111">
        <f t="shared" ref="D52:F52" si="11">D53+D54+D55</f>
        <v>0</v>
      </c>
      <c r="E52" s="111">
        <f t="shared" si="11"/>
        <v>99599.26999999999</v>
      </c>
      <c r="F52" s="111">
        <f t="shared" si="11"/>
        <v>20922.63</v>
      </c>
      <c r="G52" s="8"/>
      <c r="H52" s="8">
        <f t="shared" si="1"/>
        <v>21.006810592085667</v>
      </c>
      <c r="L52" s="59"/>
      <c r="M52" s="45"/>
      <c r="N52" s="41"/>
      <c r="O52" s="31"/>
      <c r="P52" s="31"/>
      <c r="Q52" s="31"/>
      <c r="R52" s="28"/>
      <c r="S52" s="49"/>
    </row>
    <row r="53" spans="1:19" s="46" customFormat="1" ht="15" x14ac:dyDescent="0.2">
      <c r="A53" s="56">
        <v>1101</v>
      </c>
      <c r="B53" s="92" t="s">
        <v>112</v>
      </c>
      <c r="C53" s="114">
        <v>24711.71</v>
      </c>
      <c r="D53" s="115"/>
      <c r="E53" s="114">
        <v>24711.71</v>
      </c>
      <c r="F53" s="114">
        <v>8500</v>
      </c>
      <c r="G53" s="14"/>
      <c r="H53" s="14">
        <f t="shared" si="1"/>
        <v>34.396648390580822</v>
      </c>
      <c r="L53" s="59"/>
      <c r="M53" s="45"/>
      <c r="N53" s="41"/>
      <c r="O53" s="31"/>
      <c r="P53" s="28"/>
      <c r="Q53" s="31"/>
      <c r="R53" s="28"/>
      <c r="S53" s="49"/>
    </row>
    <row r="54" spans="1:19" s="46" customFormat="1" ht="15" x14ac:dyDescent="0.2">
      <c r="A54" s="56">
        <v>1102</v>
      </c>
      <c r="B54" s="92" t="s">
        <v>357</v>
      </c>
      <c r="C54" s="114">
        <v>57005.1</v>
      </c>
      <c r="D54" s="115"/>
      <c r="E54" s="114">
        <v>57005.1</v>
      </c>
      <c r="F54" s="114">
        <v>5822.63</v>
      </c>
      <c r="G54" s="14"/>
      <c r="H54" s="14">
        <f t="shared" si="1"/>
        <v>10.214226446405673</v>
      </c>
      <c r="L54" s="59"/>
      <c r="M54" s="45"/>
      <c r="N54" s="41"/>
      <c r="O54" s="31"/>
      <c r="P54" s="28"/>
      <c r="Q54" s="31"/>
      <c r="R54" s="28"/>
      <c r="S54" s="49"/>
    </row>
    <row r="55" spans="1:19" s="46" customFormat="1" ht="15" x14ac:dyDescent="0.2">
      <c r="A55" s="56">
        <v>1101</v>
      </c>
      <c r="B55" s="94" t="s">
        <v>349</v>
      </c>
      <c r="C55" s="114">
        <v>17882.46</v>
      </c>
      <c r="D55" s="115"/>
      <c r="E55" s="114">
        <v>17882.46</v>
      </c>
      <c r="F55" s="114">
        <v>6600</v>
      </c>
      <c r="G55" s="14"/>
      <c r="H55" s="14">
        <f t="shared" ref="H55" si="12">F55/E55*100</f>
        <v>36.907673776426734</v>
      </c>
      <c r="L55" s="59"/>
      <c r="M55" s="45"/>
      <c r="N55" s="41"/>
      <c r="O55" s="31"/>
      <c r="P55" s="28"/>
      <c r="Q55" s="31"/>
      <c r="R55" s="28"/>
      <c r="S55" s="49"/>
    </row>
    <row r="56" spans="1:19" s="46" customFormat="1" ht="15" x14ac:dyDescent="0.2">
      <c r="A56" s="55">
        <v>1200</v>
      </c>
      <c r="B56" s="89" t="s">
        <v>113</v>
      </c>
      <c r="C56" s="111">
        <f>C57+C58+C59</f>
        <v>3785.2</v>
      </c>
      <c r="D56" s="111">
        <f t="shared" ref="D56:F56" si="13">D57+D58+D59</f>
        <v>0</v>
      </c>
      <c r="E56" s="111">
        <f t="shared" si="13"/>
        <v>3785.2</v>
      </c>
      <c r="F56" s="111">
        <f t="shared" si="13"/>
        <v>866.14</v>
      </c>
      <c r="G56" s="8"/>
      <c r="H56" s="8">
        <f t="shared" si="1"/>
        <v>22.882278347247173</v>
      </c>
      <c r="L56" s="59"/>
      <c r="M56" s="45"/>
      <c r="N56" s="41"/>
      <c r="O56" s="31"/>
      <c r="P56" s="31"/>
      <c r="Q56" s="31"/>
      <c r="R56" s="28"/>
      <c r="S56" s="49"/>
    </row>
    <row r="57" spans="1:19" s="46" customFormat="1" ht="15" x14ac:dyDescent="0.2">
      <c r="A57" s="56">
        <v>1201</v>
      </c>
      <c r="B57" s="92" t="s">
        <v>114</v>
      </c>
      <c r="C57" s="114">
        <v>3037.5</v>
      </c>
      <c r="D57" s="115"/>
      <c r="E57" s="114">
        <v>3037.5</v>
      </c>
      <c r="F57" s="114">
        <v>700</v>
      </c>
      <c r="G57" s="14"/>
      <c r="H57" s="14">
        <f t="shared" si="1"/>
        <v>23.045267489711936</v>
      </c>
      <c r="L57" s="58"/>
      <c r="M57" s="20"/>
      <c r="N57" s="44"/>
      <c r="O57" s="22"/>
      <c r="P57" s="22"/>
      <c r="Q57" s="22"/>
      <c r="R57" s="28"/>
      <c r="S57" s="49"/>
    </row>
    <row r="58" spans="1:19" s="46" customFormat="1" ht="15" x14ac:dyDescent="0.2">
      <c r="A58" s="56">
        <v>1202</v>
      </c>
      <c r="B58" s="92" t="s">
        <v>115</v>
      </c>
      <c r="C58" s="114">
        <v>447.7</v>
      </c>
      <c r="D58" s="115"/>
      <c r="E58" s="114">
        <v>447.7</v>
      </c>
      <c r="F58" s="114">
        <v>100</v>
      </c>
      <c r="G58" s="14"/>
      <c r="H58" s="14">
        <f t="shared" ref="H58" si="14">F58/E58*100</f>
        <v>22.336385972749611</v>
      </c>
      <c r="L58" s="58"/>
      <c r="M58" s="20"/>
      <c r="N58" s="44"/>
      <c r="O58" s="22"/>
      <c r="P58" s="22"/>
      <c r="Q58" s="22"/>
      <c r="R58" s="28"/>
      <c r="S58" s="49"/>
    </row>
    <row r="59" spans="1:19" s="46" customFormat="1" ht="30" x14ac:dyDescent="0.2">
      <c r="A59" s="56">
        <v>1204</v>
      </c>
      <c r="B59" s="92" t="s">
        <v>354</v>
      </c>
      <c r="C59" s="114">
        <v>300</v>
      </c>
      <c r="D59" s="115"/>
      <c r="E59" s="114">
        <v>300</v>
      </c>
      <c r="F59" s="114">
        <v>66.14</v>
      </c>
      <c r="G59" s="14"/>
      <c r="H59" s="14">
        <f t="shared" si="1"/>
        <v>22.046666666666667</v>
      </c>
      <c r="L59" s="59"/>
      <c r="M59" s="45"/>
      <c r="N59" s="41"/>
      <c r="O59" s="31"/>
      <c r="P59" s="28"/>
      <c r="Q59" s="31"/>
      <c r="R59" s="28"/>
      <c r="S59" s="49"/>
    </row>
    <row r="60" spans="1:19" s="46" customFormat="1" ht="30" x14ac:dyDescent="0.2">
      <c r="A60" s="55">
        <v>1300</v>
      </c>
      <c r="B60" s="89" t="s">
        <v>116</v>
      </c>
      <c r="C60" s="111">
        <f>C61</f>
        <v>2.21</v>
      </c>
      <c r="D60" s="111">
        <f t="shared" ref="D60:F60" si="15">D61</f>
        <v>0</v>
      </c>
      <c r="E60" s="111">
        <f t="shared" si="15"/>
        <v>2.21</v>
      </c>
      <c r="F60" s="111">
        <f t="shared" si="15"/>
        <v>0.78</v>
      </c>
      <c r="G60" s="8"/>
      <c r="H60" s="8">
        <f t="shared" si="1"/>
        <v>35.294117647058826</v>
      </c>
      <c r="L60" s="58"/>
      <c r="M60" s="20"/>
      <c r="N60" s="44"/>
      <c r="O60" s="22"/>
      <c r="P60" s="22"/>
      <c r="Q60" s="22"/>
      <c r="R60" s="28"/>
      <c r="S60" s="49"/>
    </row>
    <row r="61" spans="1:19" s="46" customFormat="1" ht="30" x14ac:dyDescent="0.2">
      <c r="A61" s="56">
        <v>1301</v>
      </c>
      <c r="B61" s="92" t="s">
        <v>117</v>
      </c>
      <c r="C61" s="114">
        <v>2.21</v>
      </c>
      <c r="D61" s="115"/>
      <c r="E61" s="114">
        <v>2.21</v>
      </c>
      <c r="F61" s="114">
        <v>0.78</v>
      </c>
      <c r="G61" s="8"/>
      <c r="H61" s="14">
        <f t="shared" si="1"/>
        <v>35.294117647058826</v>
      </c>
      <c r="L61" s="59"/>
      <c r="M61" s="45"/>
      <c r="N61" s="41"/>
      <c r="O61" s="31"/>
      <c r="P61" s="28"/>
      <c r="Q61" s="31"/>
      <c r="R61" s="28"/>
      <c r="S61" s="49"/>
    </row>
    <row r="62" spans="1:19" ht="15" x14ac:dyDescent="0.2">
      <c r="A62" s="15"/>
      <c r="B62" s="95" t="s">
        <v>118</v>
      </c>
      <c r="C62" s="111">
        <f>C6+C15+C19+C26+C31+C35+C41+C46+C52+C56+C60+C44</f>
        <v>2669155.44</v>
      </c>
      <c r="D62" s="111">
        <f t="shared" ref="D62:F62" si="16">D6+D15+D19+D26+D31+D35+D41+D46+D52+D56+D60+D44</f>
        <v>0</v>
      </c>
      <c r="E62" s="111">
        <f t="shared" si="16"/>
        <v>2673350.4240000001</v>
      </c>
      <c r="F62" s="111">
        <f t="shared" si="16"/>
        <v>675933.10900000005</v>
      </c>
      <c r="G62" s="8"/>
      <c r="H62" s="84">
        <f t="shared" si="1"/>
        <v>25.284119243471093</v>
      </c>
      <c r="J62" s="36"/>
      <c r="L62" s="59"/>
      <c r="M62" s="45"/>
      <c r="N62" s="30"/>
      <c r="O62" s="31"/>
      <c r="P62" s="28"/>
      <c r="Q62" s="31"/>
      <c r="R62" s="28"/>
      <c r="S62" s="18"/>
    </row>
    <row r="63" spans="1:19" ht="15" x14ac:dyDescent="0.2">
      <c r="A63" s="60"/>
      <c r="B63" s="60"/>
      <c r="C63" s="100"/>
      <c r="D63" s="100"/>
      <c r="E63" s="100"/>
      <c r="F63" s="100"/>
      <c r="G63" s="60"/>
      <c r="H63" s="60"/>
      <c r="L63" s="58"/>
      <c r="M63" s="20"/>
      <c r="N63" s="44"/>
      <c r="O63" s="22"/>
      <c r="P63" s="22"/>
      <c r="Q63" s="22"/>
      <c r="R63" s="28"/>
      <c r="S63" s="18"/>
    </row>
    <row r="64" spans="1:19" x14ac:dyDescent="0.2">
      <c r="J64" s="36"/>
      <c r="L64" s="62"/>
      <c r="M64" s="62"/>
      <c r="N64" s="62"/>
      <c r="O64" s="62"/>
      <c r="P64" s="62"/>
      <c r="Q64" s="62"/>
      <c r="R64" s="62"/>
      <c r="S64" s="18"/>
    </row>
    <row r="65" spans="1:19" ht="15" customHeight="1" x14ac:dyDescent="0.2">
      <c r="A65" s="119" t="s">
        <v>482</v>
      </c>
      <c r="B65" s="119"/>
      <c r="C65" s="119"/>
      <c r="D65" s="119"/>
      <c r="E65" s="119"/>
      <c r="F65" s="119"/>
      <c r="G65" s="119"/>
      <c r="H65" s="119"/>
      <c r="L65" s="62"/>
      <c r="M65" s="62"/>
      <c r="N65" s="62"/>
      <c r="O65" s="62"/>
      <c r="P65" s="62"/>
      <c r="Q65" s="62"/>
      <c r="R65" s="62"/>
      <c r="S65" s="18"/>
    </row>
    <row r="66" spans="1:19" ht="15" x14ac:dyDescent="0.2">
      <c r="A66" s="119"/>
      <c r="B66" s="119"/>
      <c r="C66" s="119"/>
      <c r="D66" s="119"/>
      <c r="E66" s="119"/>
      <c r="F66" s="119"/>
      <c r="G66" s="119"/>
      <c r="H66" s="119"/>
      <c r="L66" s="63"/>
      <c r="M66" s="63"/>
      <c r="N66" s="63"/>
      <c r="O66" s="63"/>
      <c r="P66" s="63"/>
      <c r="Q66" s="63"/>
      <c r="R66" s="63"/>
      <c r="S66" s="18"/>
    </row>
    <row r="67" spans="1:19" ht="12.75" customHeight="1" x14ac:dyDescent="0.2">
      <c r="A67" s="119"/>
      <c r="B67" s="119"/>
      <c r="C67" s="119"/>
      <c r="D67" s="119"/>
      <c r="E67" s="119"/>
      <c r="F67" s="119"/>
      <c r="G67" s="119"/>
      <c r="H67" s="119"/>
      <c r="L67" s="18"/>
      <c r="M67" s="18"/>
      <c r="N67" s="18"/>
      <c r="O67" s="18"/>
      <c r="P67" s="18"/>
      <c r="Q67" s="18"/>
      <c r="R67" s="18"/>
      <c r="S67" s="18"/>
    </row>
    <row r="68" spans="1:19" ht="44.25" customHeight="1" x14ac:dyDescent="0.2">
      <c r="A68" s="119"/>
      <c r="B68" s="119"/>
      <c r="C68" s="119"/>
      <c r="D68" s="119"/>
      <c r="E68" s="119"/>
      <c r="F68" s="119"/>
      <c r="G68" s="119"/>
      <c r="H68" s="119"/>
      <c r="L68" s="64"/>
      <c r="M68" s="64"/>
      <c r="N68" s="64"/>
      <c r="O68" s="64"/>
      <c r="P68" s="64"/>
      <c r="Q68" s="64"/>
      <c r="R68" s="64"/>
      <c r="S68" s="18"/>
    </row>
    <row r="69" spans="1:19" ht="12.75" hidden="1" customHeight="1" x14ac:dyDescent="0.2">
      <c r="A69" s="119"/>
      <c r="B69" s="119"/>
      <c r="C69" s="119"/>
      <c r="D69" s="119"/>
      <c r="E69" s="119"/>
      <c r="F69" s="119"/>
      <c r="G69" s="119"/>
      <c r="H69" s="119"/>
      <c r="L69" s="64"/>
      <c r="M69" s="64"/>
      <c r="N69" s="64"/>
      <c r="O69" s="64"/>
      <c r="P69" s="64"/>
      <c r="Q69" s="64"/>
      <c r="R69" s="64"/>
      <c r="S69" s="18"/>
    </row>
    <row r="70" spans="1:19" ht="12.75" customHeight="1" x14ac:dyDescent="0.2">
      <c r="L70" s="64"/>
      <c r="M70" s="64"/>
      <c r="N70" s="64"/>
      <c r="O70" s="64"/>
      <c r="P70" s="64"/>
      <c r="Q70" s="64"/>
      <c r="R70" s="64"/>
      <c r="S70" s="18"/>
    </row>
    <row r="71" spans="1:19" s="18" customFormat="1" ht="14.25" customHeight="1" x14ac:dyDescent="0.2">
      <c r="C71" s="102"/>
      <c r="D71" s="102"/>
      <c r="E71" s="102"/>
      <c r="F71" s="102"/>
      <c r="L71" s="64"/>
      <c r="M71" s="64"/>
      <c r="N71" s="64"/>
      <c r="O71" s="64"/>
      <c r="P71" s="64"/>
      <c r="Q71" s="64"/>
      <c r="R71" s="64"/>
    </row>
    <row r="72" spans="1:19" s="18" customFormat="1" ht="12.75" customHeight="1" x14ac:dyDescent="0.2">
      <c r="C72" s="102"/>
      <c r="D72" s="102"/>
      <c r="E72" s="102"/>
      <c r="F72" s="102"/>
      <c r="L72" s="64"/>
      <c r="M72" s="64"/>
      <c r="N72" s="64"/>
      <c r="O72" s="64"/>
      <c r="P72" s="64"/>
      <c r="Q72" s="64"/>
      <c r="R72" s="64"/>
    </row>
    <row r="73" spans="1:19" s="18" customFormat="1" x14ac:dyDescent="0.2">
      <c r="C73" s="102"/>
      <c r="D73" s="102"/>
      <c r="E73" s="102"/>
      <c r="F73" s="102"/>
    </row>
    <row r="74" spans="1:19" s="18" customFormat="1" x14ac:dyDescent="0.2">
      <c r="C74" s="102"/>
      <c r="D74" s="102"/>
      <c r="E74" s="102"/>
      <c r="F74" s="102"/>
    </row>
    <row r="75" spans="1:19" s="18" customFormat="1" x14ac:dyDescent="0.2">
      <c r="C75" s="102"/>
      <c r="D75" s="102"/>
      <c r="E75" s="102"/>
      <c r="F75" s="102"/>
    </row>
    <row r="76" spans="1:19" s="18" customFormat="1" x14ac:dyDescent="0.2">
      <c r="C76" s="102"/>
      <c r="D76" s="102"/>
      <c r="E76" s="102"/>
      <c r="F76" s="102"/>
    </row>
    <row r="77" spans="1:19" s="18" customFormat="1" x14ac:dyDescent="0.2">
      <c r="C77" s="102"/>
      <c r="D77" s="102"/>
      <c r="E77" s="102"/>
      <c r="F77" s="102"/>
    </row>
    <row r="78" spans="1:19" s="18" customFormat="1" x14ac:dyDescent="0.2">
      <c r="C78" s="102"/>
      <c r="D78" s="102"/>
      <c r="E78" s="102"/>
      <c r="F78" s="102"/>
    </row>
    <row r="79" spans="1:19" s="18" customFormat="1" x14ac:dyDescent="0.2">
      <c r="C79" s="102"/>
      <c r="D79" s="102"/>
      <c r="E79" s="102"/>
      <c r="F79" s="102"/>
    </row>
    <row r="80" spans="1:19" s="18" customFormat="1" x14ac:dyDescent="0.2">
      <c r="C80" s="102"/>
      <c r="D80" s="102"/>
      <c r="E80" s="102"/>
      <c r="F80" s="102"/>
    </row>
    <row r="81" spans="3:6" s="18" customFormat="1" x14ac:dyDescent="0.2">
      <c r="C81" s="102"/>
      <c r="D81" s="102"/>
      <c r="E81" s="102"/>
      <c r="F81" s="102"/>
    </row>
    <row r="82" spans="3:6" s="18" customFormat="1" x14ac:dyDescent="0.2">
      <c r="C82" s="102"/>
      <c r="D82" s="102"/>
      <c r="E82" s="102"/>
      <c r="F82" s="102"/>
    </row>
    <row r="83" spans="3:6" s="18" customFormat="1" x14ac:dyDescent="0.2">
      <c r="C83" s="102"/>
      <c r="D83" s="102"/>
      <c r="E83" s="102"/>
      <c r="F83" s="102"/>
    </row>
    <row r="84" spans="3:6" s="18" customFormat="1" x14ac:dyDescent="0.2">
      <c r="C84" s="102"/>
      <c r="D84" s="102"/>
      <c r="E84" s="102"/>
      <c r="F84" s="102"/>
    </row>
    <row r="85" spans="3:6" s="18" customFormat="1" x14ac:dyDescent="0.2">
      <c r="C85" s="102"/>
      <c r="D85" s="102"/>
      <c r="E85" s="102"/>
      <c r="F85" s="102"/>
    </row>
    <row r="86" spans="3:6" s="18" customFormat="1" x14ac:dyDescent="0.2">
      <c r="C86" s="102"/>
      <c r="D86" s="102"/>
      <c r="E86" s="102"/>
      <c r="F86" s="102"/>
    </row>
    <row r="87" spans="3:6" s="18" customFormat="1" x14ac:dyDescent="0.2">
      <c r="C87" s="102"/>
      <c r="D87" s="102"/>
      <c r="E87" s="102"/>
      <c r="F87" s="102"/>
    </row>
    <row r="88" spans="3:6" s="18" customFormat="1" x14ac:dyDescent="0.2">
      <c r="C88" s="102"/>
      <c r="D88" s="102"/>
      <c r="E88" s="102"/>
      <c r="F88" s="102"/>
    </row>
    <row r="89" spans="3:6" s="18" customFormat="1" x14ac:dyDescent="0.2">
      <c r="C89" s="102"/>
      <c r="D89" s="102"/>
      <c r="E89" s="102"/>
      <c r="F89" s="102"/>
    </row>
    <row r="90" spans="3:6" s="18" customFormat="1" x14ac:dyDescent="0.2">
      <c r="C90" s="102"/>
      <c r="D90" s="102"/>
      <c r="E90" s="102"/>
      <c r="F90" s="102"/>
    </row>
    <row r="91" spans="3:6" s="18" customFormat="1" x14ac:dyDescent="0.2">
      <c r="C91" s="102"/>
      <c r="D91" s="102"/>
      <c r="E91" s="102"/>
      <c r="F91" s="102"/>
    </row>
    <row r="92" spans="3:6" s="18" customFormat="1" x14ac:dyDescent="0.2">
      <c r="C92" s="102"/>
      <c r="D92" s="102"/>
      <c r="E92" s="102"/>
      <c r="F92" s="102"/>
    </row>
    <row r="93" spans="3:6" s="18" customFormat="1" x14ac:dyDescent="0.2">
      <c r="C93" s="102"/>
      <c r="D93" s="102"/>
      <c r="E93" s="102"/>
      <c r="F93" s="102"/>
    </row>
    <row r="94" spans="3:6" s="18" customFormat="1" x14ac:dyDescent="0.2">
      <c r="C94" s="102"/>
      <c r="D94" s="102"/>
      <c r="E94" s="102"/>
      <c r="F94" s="102"/>
    </row>
    <row r="95" spans="3:6" s="18" customFormat="1" x14ac:dyDescent="0.2">
      <c r="C95" s="102"/>
      <c r="D95" s="102"/>
      <c r="E95" s="102"/>
      <c r="F95" s="102"/>
    </row>
    <row r="96" spans="3:6" s="18" customFormat="1" x14ac:dyDescent="0.2">
      <c r="C96" s="102"/>
      <c r="D96" s="102"/>
      <c r="E96" s="102"/>
      <c r="F96" s="102"/>
    </row>
    <row r="97" spans="3:6" s="18" customFormat="1" x14ac:dyDescent="0.2">
      <c r="C97" s="102"/>
      <c r="D97" s="102"/>
      <c r="E97" s="102"/>
      <c r="F97" s="102"/>
    </row>
    <row r="98" spans="3:6" s="18" customFormat="1" x14ac:dyDescent="0.2">
      <c r="C98" s="102"/>
      <c r="D98" s="102"/>
      <c r="E98" s="102"/>
      <c r="F98" s="102"/>
    </row>
    <row r="99" spans="3:6" s="18" customFormat="1" x14ac:dyDescent="0.2">
      <c r="C99" s="102"/>
      <c r="D99" s="102"/>
      <c r="E99" s="102"/>
      <c r="F99" s="102"/>
    </row>
    <row r="100" spans="3:6" s="18" customFormat="1" x14ac:dyDescent="0.2">
      <c r="C100" s="102"/>
      <c r="D100" s="102"/>
      <c r="E100" s="102"/>
      <c r="F100" s="102"/>
    </row>
    <row r="101" spans="3:6" s="18" customFormat="1" x14ac:dyDescent="0.2">
      <c r="C101" s="102"/>
      <c r="D101" s="102"/>
      <c r="E101" s="102"/>
      <c r="F101" s="102"/>
    </row>
    <row r="102" spans="3:6" s="18" customFormat="1" x14ac:dyDescent="0.2">
      <c r="C102" s="102"/>
      <c r="D102" s="102"/>
      <c r="E102" s="102"/>
      <c r="F102" s="102"/>
    </row>
    <row r="103" spans="3:6" s="18" customFormat="1" x14ac:dyDescent="0.2">
      <c r="C103" s="102"/>
      <c r="D103" s="102"/>
      <c r="E103" s="102"/>
      <c r="F103" s="102"/>
    </row>
    <row r="104" spans="3:6" s="18" customFormat="1" x14ac:dyDescent="0.2">
      <c r="C104" s="102"/>
      <c r="D104" s="102"/>
      <c r="E104" s="102"/>
      <c r="F104" s="102"/>
    </row>
    <row r="105" spans="3:6" s="18" customFormat="1" x14ac:dyDescent="0.2">
      <c r="C105" s="102"/>
      <c r="D105" s="102"/>
      <c r="E105" s="102"/>
      <c r="F105" s="102"/>
    </row>
    <row r="106" spans="3:6" s="18" customFormat="1" x14ac:dyDescent="0.2">
      <c r="C106" s="102"/>
      <c r="D106" s="102"/>
      <c r="E106" s="102"/>
      <c r="F106" s="102"/>
    </row>
    <row r="107" spans="3:6" s="18" customFormat="1" x14ac:dyDescent="0.2">
      <c r="C107" s="102"/>
      <c r="D107" s="102"/>
      <c r="E107" s="102"/>
      <c r="F107" s="102"/>
    </row>
    <row r="108" spans="3:6" s="18" customFormat="1" x14ac:dyDescent="0.2">
      <c r="C108" s="102"/>
      <c r="D108" s="102"/>
      <c r="E108" s="102"/>
      <c r="F108" s="102"/>
    </row>
    <row r="109" spans="3:6" s="18" customFormat="1" x14ac:dyDescent="0.2">
      <c r="C109" s="102"/>
      <c r="D109" s="102"/>
      <c r="E109" s="102"/>
      <c r="F109" s="102"/>
    </row>
    <row r="110" spans="3:6" s="18" customFormat="1" x14ac:dyDescent="0.2">
      <c r="C110" s="102"/>
      <c r="D110" s="102"/>
      <c r="E110" s="102"/>
      <c r="F110" s="102"/>
    </row>
    <row r="111" spans="3:6" s="18" customFormat="1" x14ac:dyDescent="0.2">
      <c r="C111" s="102"/>
      <c r="D111" s="102"/>
      <c r="E111" s="102"/>
      <c r="F111" s="102"/>
    </row>
    <row r="112" spans="3:6" s="18" customFormat="1" x14ac:dyDescent="0.2">
      <c r="C112" s="102"/>
      <c r="D112" s="102"/>
      <c r="E112" s="102"/>
      <c r="F112" s="102"/>
    </row>
    <row r="113" spans="3:6" s="18" customFormat="1" x14ac:dyDescent="0.2">
      <c r="C113" s="102"/>
      <c r="D113" s="102"/>
      <c r="E113" s="102"/>
      <c r="F113" s="102"/>
    </row>
    <row r="114" spans="3:6" s="18" customFormat="1" x14ac:dyDescent="0.2">
      <c r="C114" s="102"/>
      <c r="D114" s="102"/>
      <c r="E114" s="102"/>
      <c r="F114" s="102"/>
    </row>
    <row r="115" spans="3:6" s="18" customFormat="1" x14ac:dyDescent="0.2">
      <c r="C115" s="102"/>
      <c r="D115" s="102"/>
      <c r="E115" s="102"/>
      <c r="F115" s="102"/>
    </row>
    <row r="116" spans="3:6" s="18" customFormat="1" x14ac:dyDescent="0.2">
      <c r="C116" s="102"/>
      <c r="D116" s="102"/>
      <c r="E116" s="102"/>
      <c r="F116" s="102"/>
    </row>
    <row r="117" spans="3:6" s="18" customFormat="1" x14ac:dyDescent="0.2">
      <c r="C117" s="102"/>
      <c r="D117" s="102"/>
      <c r="E117" s="102"/>
      <c r="F117" s="102"/>
    </row>
    <row r="118" spans="3:6" s="18" customFormat="1" x14ac:dyDescent="0.2">
      <c r="C118" s="102"/>
      <c r="D118" s="102"/>
      <c r="E118" s="102"/>
      <c r="F118" s="102"/>
    </row>
    <row r="119" spans="3:6" s="18" customFormat="1" x14ac:dyDescent="0.2">
      <c r="C119" s="102"/>
      <c r="D119" s="102"/>
      <c r="E119" s="102"/>
      <c r="F119" s="102"/>
    </row>
    <row r="120" spans="3:6" s="18" customFormat="1" x14ac:dyDescent="0.2">
      <c r="C120" s="102"/>
      <c r="D120" s="102"/>
      <c r="E120" s="102"/>
      <c r="F120" s="102"/>
    </row>
    <row r="121" spans="3:6" s="18" customFormat="1" x14ac:dyDescent="0.2">
      <c r="C121" s="102"/>
      <c r="D121" s="102"/>
      <c r="E121" s="102"/>
      <c r="F121" s="102"/>
    </row>
    <row r="122" spans="3:6" s="18" customFormat="1" x14ac:dyDescent="0.2">
      <c r="C122" s="102"/>
      <c r="D122" s="102"/>
      <c r="E122" s="102"/>
      <c r="F122" s="102"/>
    </row>
    <row r="123" spans="3:6" s="18" customFormat="1" x14ac:dyDescent="0.2">
      <c r="C123" s="102"/>
      <c r="D123" s="102"/>
      <c r="E123" s="102"/>
      <c r="F123" s="102"/>
    </row>
    <row r="124" spans="3:6" s="18" customFormat="1" x14ac:dyDescent="0.2">
      <c r="C124" s="102"/>
      <c r="D124" s="102"/>
      <c r="E124" s="102"/>
      <c r="F124" s="102"/>
    </row>
    <row r="125" spans="3:6" s="18" customFormat="1" x14ac:dyDescent="0.2">
      <c r="C125" s="102"/>
      <c r="D125" s="102"/>
      <c r="E125" s="102"/>
      <c r="F125" s="102"/>
    </row>
    <row r="126" spans="3:6" s="18" customFormat="1" x14ac:dyDescent="0.2">
      <c r="C126" s="102"/>
      <c r="D126" s="102"/>
      <c r="E126" s="102"/>
      <c r="F126" s="102"/>
    </row>
    <row r="127" spans="3:6" s="18" customFormat="1" x14ac:dyDescent="0.2">
      <c r="C127" s="102"/>
      <c r="D127" s="102"/>
      <c r="E127" s="102"/>
      <c r="F127" s="102"/>
    </row>
    <row r="128" spans="3:6" s="18" customFormat="1" x14ac:dyDescent="0.2">
      <c r="C128" s="102"/>
      <c r="D128" s="102"/>
      <c r="E128" s="102"/>
      <c r="F128" s="102"/>
    </row>
    <row r="129" spans="3:6" s="18" customFormat="1" x14ac:dyDescent="0.2">
      <c r="C129" s="102"/>
      <c r="D129" s="102"/>
      <c r="E129" s="102"/>
      <c r="F129" s="102"/>
    </row>
    <row r="130" spans="3:6" s="18" customFormat="1" x14ac:dyDescent="0.2">
      <c r="C130" s="102"/>
      <c r="D130" s="102"/>
      <c r="E130" s="102"/>
      <c r="F130" s="102"/>
    </row>
    <row r="131" spans="3:6" s="18" customFormat="1" x14ac:dyDescent="0.2">
      <c r="C131" s="102"/>
      <c r="D131" s="102"/>
      <c r="E131" s="102"/>
      <c r="F131" s="102"/>
    </row>
    <row r="132" spans="3:6" s="18" customFormat="1" x14ac:dyDescent="0.2">
      <c r="C132" s="102"/>
      <c r="D132" s="102"/>
      <c r="E132" s="102"/>
      <c r="F132" s="102"/>
    </row>
    <row r="133" spans="3:6" s="18" customFormat="1" x14ac:dyDescent="0.2">
      <c r="C133" s="102"/>
      <c r="D133" s="102"/>
      <c r="E133" s="102"/>
      <c r="F133" s="102"/>
    </row>
    <row r="134" spans="3:6" s="18" customFormat="1" x14ac:dyDescent="0.2">
      <c r="C134" s="102"/>
      <c r="D134" s="102"/>
      <c r="E134" s="102"/>
      <c r="F134" s="102"/>
    </row>
    <row r="135" spans="3:6" s="18" customFormat="1" x14ac:dyDescent="0.2">
      <c r="C135" s="102"/>
      <c r="D135" s="102"/>
      <c r="E135" s="102"/>
      <c r="F135" s="102"/>
    </row>
    <row r="136" spans="3:6" s="18" customFormat="1" x14ac:dyDescent="0.2">
      <c r="C136" s="102"/>
      <c r="D136" s="102"/>
      <c r="E136" s="102"/>
      <c r="F136" s="102"/>
    </row>
    <row r="137" spans="3:6" s="18" customFormat="1" x14ac:dyDescent="0.2">
      <c r="C137" s="102"/>
      <c r="D137" s="102"/>
      <c r="E137" s="102"/>
      <c r="F137" s="102"/>
    </row>
    <row r="138" spans="3:6" s="18" customFormat="1" x14ac:dyDescent="0.2">
      <c r="C138" s="102"/>
      <c r="D138" s="102"/>
      <c r="E138" s="102"/>
      <c r="F138" s="102"/>
    </row>
    <row r="139" spans="3:6" s="18" customFormat="1" x14ac:dyDescent="0.2">
      <c r="C139" s="102"/>
      <c r="D139" s="102"/>
      <c r="E139" s="102"/>
      <c r="F139" s="102"/>
    </row>
    <row r="140" spans="3:6" s="18" customFormat="1" x14ac:dyDescent="0.2">
      <c r="C140" s="102"/>
      <c r="D140" s="102"/>
      <c r="E140" s="102"/>
      <c r="F140" s="102"/>
    </row>
    <row r="141" spans="3:6" s="18" customFormat="1" x14ac:dyDescent="0.2">
      <c r="C141" s="102"/>
      <c r="D141" s="102"/>
      <c r="E141" s="102"/>
      <c r="F141" s="102"/>
    </row>
    <row r="142" spans="3:6" s="18" customFormat="1" x14ac:dyDescent="0.2">
      <c r="C142" s="102"/>
      <c r="D142" s="102"/>
      <c r="E142" s="102"/>
      <c r="F142" s="102"/>
    </row>
    <row r="143" spans="3:6" s="18" customFormat="1" x14ac:dyDescent="0.2">
      <c r="C143" s="102"/>
      <c r="D143" s="102"/>
      <c r="E143" s="102"/>
      <c r="F143" s="102"/>
    </row>
    <row r="144" spans="3:6" s="18" customFormat="1" x14ac:dyDescent="0.2">
      <c r="C144" s="102"/>
      <c r="D144" s="102"/>
      <c r="E144" s="102"/>
      <c r="F144" s="102"/>
    </row>
    <row r="145" spans="3:6" s="18" customFormat="1" x14ac:dyDescent="0.2">
      <c r="C145" s="102"/>
      <c r="D145" s="102"/>
      <c r="E145" s="102"/>
      <c r="F145" s="102"/>
    </row>
    <row r="146" spans="3:6" s="18" customFormat="1" x14ac:dyDescent="0.2">
      <c r="C146" s="102"/>
      <c r="D146" s="102"/>
      <c r="E146" s="102"/>
      <c r="F146" s="102"/>
    </row>
    <row r="147" spans="3:6" s="18" customFormat="1" x14ac:dyDescent="0.2">
      <c r="C147" s="102"/>
      <c r="D147" s="102"/>
      <c r="E147" s="102"/>
      <c r="F147" s="102"/>
    </row>
    <row r="148" spans="3:6" s="18" customFormat="1" x14ac:dyDescent="0.2">
      <c r="C148" s="102"/>
      <c r="D148" s="102"/>
      <c r="E148" s="102"/>
      <c r="F148" s="102"/>
    </row>
    <row r="149" spans="3:6" s="18" customFormat="1" x14ac:dyDescent="0.2">
      <c r="C149" s="102"/>
      <c r="D149" s="102"/>
      <c r="E149" s="102"/>
      <c r="F149" s="102"/>
    </row>
    <row r="150" spans="3:6" s="18" customFormat="1" x14ac:dyDescent="0.2">
      <c r="C150" s="102"/>
      <c r="D150" s="102"/>
      <c r="E150" s="102"/>
      <c r="F150" s="102"/>
    </row>
    <row r="151" spans="3:6" s="18" customFormat="1" x14ac:dyDescent="0.2">
      <c r="C151" s="102"/>
      <c r="D151" s="102"/>
      <c r="E151" s="102"/>
      <c r="F151" s="102"/>
    </row>
    <row r="152" spans="3:6" s="18" customFormat="1" x14ac:dyDescent="0.2">
      <c r="C152" s="102"/>
      <c r="D152" s="102"/>
      <c r="E152" s="102"/>
      <c r="F152" s="102"/>
    </row>
    <row r="153" spans="3:6" s="18" customFormat="1" x14ac:dyDescent="0.2">
      <c r="C153" s="102"/>
      <c r="D153" s="102"/>
      <c r="E153" s="102"/>
      <c r="F153" s="102"/>
    </row>
    <row r="154" spans="3:6" s="18" customFormat="1" x14ac:dyDescent="0.2">
      <c r="C154" s="102"/>
      <c r="D154" s="102"/>
      <c r="E154" s="102"/>
      <c r="F154" s="102"/>
    </row>
    <row r="155" spans="3:6" s="18" customFormat="1" x14ac:dyDescent="0.2">
      <c r="C155" s="102"/>
      <c r="D155" s="102"/>
      <c r="E155" s="102"/>
      <c r="F155" s="102"/>
    </row>
    <row r="156" spans="3:6" s="18" customFormat="1" x14ac:dyDescent="0.2">
      <c r="C156" s="102"/>
      <c r="D156" s="102"/>
      <c r="E156" s="102"/>
      <c r="F156" s="102"/>
    </row>
    <row r="157" spans="3:6" s="18" customFormat="1" x14ac:dyDescent="0.2">
      <c r="C157" s="102"/>
      <c r="D157" s="102"/>
      <c r="E157" s="102"/>
      <c r="F157" s="102"/>
    </row>
    <row r="158" spans="3:6" s="18" customFormat="1" x14ac:dyDescent="0.2">
      <c r="C158" s="102"/>
      <c r="D158" s="102"/>
      <c r="E158" s="102"/>
      <c r="F158" s="102"/>
    </row>
    <row r="159" spans="3:6" s="18" customFormat="1" x14ac:dyDescent="0.2">
      <c r="C159" s="102"/>
      <c r="D159" s="102"/>
      <c r="E159" s="102"/>
      <c r="F159" s="102"/>
    </row>
    <row r="160" spans="3:6" s="18" customFormat="1" x14ac:dyDescent="0.2">
      <c r="C160" s="102"/>
      <c r="D160" s="102"/>
      <c r="E160" s="102"/>
      <c r="F160" s="102"/>
    </row>
    <row r="161" spans="3:6" s="18" customFormat="1" x14ac:dyDescent="0.2">
      <c r="C161" s="102"/>
      <c r="D161" s="102"/>
      <c r="E161" s="102"/>
      <c r="F161" s="102"/>
    </row>
    <row r="162" spans="3:6" s="18" customFormat="1" x14ac:dyDescent="0.2">
      <c r="C162" s="102"/>
      <c r="D162" s="102"/>
      <c r="E162" s="102"/>
      <c r="F162" s="102"/>
    </row>
    <row r="163" spans="3:6" s="18" customFormat="1" x14ac:dyDescent="0.2">
      <c r="C163" s="102"/>
      <c r="D163" s="102"/>
      <c r="E163" s="102"/>
      <c r="F163" s="102"/>
    </row>
    <row r="164" spans="3:6" s="18" customFormat="1" x14ac:dyDescent="0.2">
      <c r="C164" s="102"/>
      <c r="D164" s="102"/>
      <c r="E164" s="102"/>
      <c r="F164" s="102"/>
    </row>
    <row r="165" spans="3:6" s="18" customFormat="1" x14ac:dyDescent="0.2">
      <c r="C165" s="102"/>
      <c r="D165" s="102"/>
      <c r="E165" s="102"/>
      <c r="F165" s="102"/>
    </row>
    <row r="166" spans="3:6" s="18" customFormat="1" x14ac:dyDescent="0.2">
      <c r="C166" s="102"/>
      <c r="D166" s="102"/>
      <c r="E166" s="102"/>
      <c r="F166" s="102"/>
    </row>
    <row r="167" spans="3:6" s="18" customFormat="1" x14ac:dyDescent="0.2">
      <c r="C167" s="102"/>
      <c r="D167" s="102"/>
      <c r="E167" s="102"/>
      <c r="F167" s="102"/>
    </row>
    <row r="168" spans="3:6" s="18" customFormat="1" x14ac:dyDescent="0.2">
      <c r="C168" s="102"/>
      <c r="D168" s="102"/>
      <c r="E168" s="102"/>
      <c r="F168" s="102"/>
    </row>
    <row r="169" spans="3:6" s="18" customFormat="1" x14ac:dyDescent="0.2">
      <c r="C169" s="102"/>
      <c r="D169" s="102"/>
      <c r="E169" s="102"/>
      <c r="F169" s="102"/>
    </row>
    <row r="170" spans="3:6" s="18" customFormat="1" x14ac:dyDescent="0.2">
      <c r="C170" s="102"/>
      <c r="D170" s="102"/>
      <c r="E170" s="102"/>
      <c r="F170" s="102"/>
    </row>
    <row r="171" spans="3:6" s="18" customFormat="1" x14ac:dyDescent="0.2">
      <c r="C171" s="102"/>
      <c r="D171" s="102"/>
      <c r="E171" s="102"/>
      <c r="F171" s="102"/>
    </row>
    <row r="172" spans="3:6" s="18" customFormat="1" x14ac:dyDescent="0.2">
      <c r="C172" s="102"/>
      <c r="D172" s="102"/>
      <c r="E172" s="102"/>
      <c r="F172" s="102"/>
    </row>
    <row r="173" spans="3:6" s="18" customFormat="1" x14ac:dyDescent="0.2">
      <c r="C173" s="102"/>
      <c r="D173" s="102"/>
      <c r="E173" s="102"/>
      <c r="F173" s="102"/>
    </row>
    <row r="174" spans="3:6" s="18" customFormat="1" x14ac:dyDescent="0.2">
      <c r="C174" s="102"/>
      <c r="D174" s="102"/>
      <c r="E174" s="102"/>
      <c r="F174" s="102"/>
    </row>
    <row r="175" spans="3:6" s="18" customFormat="1" x14ac:dyDescent="0.2">
      <c r="C175" s="102"/>
      <c r="D175" s="102"/>
      <c r="E175" s="102"/>
      <c r="F175" s="102"/>
    </row>
    <row r="176" spans="3:6" s="18" customFormat="1" x14ac:dyDescent="0.2">
      <c r="C176" s="102"/>
      <c r="D176" s="102"/>
      <c r="E176" s="102"/>
      <c r="F176" s="102"/>
    </row>
    <row r="177" spans="3:6" s="18" customFormat="1" x14ac:dyDescent="0.2">
      <c r="C177" s="102"/>
      <c r="D177" s="102"/>
      <c r="E177" s="102"/>
      <c r="F177" s="102"/>
    </row>
    <row r="178" spans="3:6" s="18" customFormat="1" x14ac:dyDescent="0.2">
      <c r="C178" s="102"/>
      <c r="D178" s="102"/>
      <c r="E178" s="102"/>
      <c r="F178" s="102"/>
    </row>
    <row r="179" spans="3:6" s="18" customFormat="1" x14ac:dyDescent="0.2">
      <c r="C179" s="102"/>
      <c r="D179" s="102"/>
      <c r="E179" s="102"/>
      <c r="F179" s="102"/>
    </row>
    <row r="180" spans="3:6" s="18" customFormat="1" x14ac:dyDescent="0.2">
      <c r="C180" s="102"/>
      <c r="D180" s="102"/>
      <c r="E180" s="102"/>
      <c r="F180" s="102"/>
    </row>
    <row r="181" spans="3:6" s="18" customFormat="1" x14ac:dyDescent="0.2">
      <c r="C181" s="102"/>
      <c r="D181" s="102"/>
      <c r="E181" s="102"/>
      <c r="F181" s="102"/>
    </row>
    <row r="182" spans="3:6" s="18" customFormat="1" x14ac:dyDescent="0.2">
      <c r="C182" s="102"/>
      <c r="D182" s="102"/>
      <c r="E182" s="102"/>
      <c r="F182" s="102"/>
    </row>
    <row r="183" spans="3:6" s="18" customFormat="1" x14ac:dyDescent="0.2">
      <c r="C183" s="102"/>
      <c r="D183" s="102"/>
      <c r="E183" s="102"/>
      <c r="F183" s="102"/>
    </row>
    <row r="184" spans="3:6" s="18" customFormat="1" x14ac:dyDescent="0.2">
      <c r="C184" s="102"/>
      <c r="D184" s="102"/>
      <c r="E184" s="102"/>
      <c r="F184" s="102"/>
    </row>
    <row r="185" spans="3:6" s="18" customFormat="1" x14ac:dyDescent="0.2">
      <c r="C185" s="102"/>
      <c r="D185" s="102"/>
      <c r="E185" s="102"/>
      <c r="F185" s="102"/>
    </row>
    <row r="186" spans="3:6" s="18" customFormat="1" x14ac:dyDescent="0.2">
      <c r="C186" s="102"/>
      <c r="D186" s="102"/>
      <c r="E186" s="102"/>
      <c r="F186" s="102"/>
    </row>
    <row r="187" spans="3:6" s="18" customFormat="1" x14ac:dyDescent="0.2">
      <c r="C187" s="102"/>
      <c r="D187" s="102"/>
      <c r="E187" s="102"/>
      <c r="F187" s="102"/>
    </row>
    <row r="188" spans="3:6" s="18" customFormat="1" x14ac:dyDescent="0.2">
      <c r="C188" s="102"/>
      <c r="D188" s="102"/>
      <c r="E188" s="102"/>
      <c r="F188" s="102"/>
    </row>
    <row r="189" spans="3:6" s="18" customFormat="1" x14ac:dyDescent="0.2">
      <c r="C189" s="102"/>
      <c r="D189" s="102"/>
      <c r="E189" s="102"/>
      <c r="F189" s="102"/>
    </row>
    <row r="190" spans="3:6" s="18" customFormat="1" x14ac:dyDescent="0.2">
      <c r="C190" s="102"/>
      <c r="D190" s="102"/>
      <c r="E190" s="102"/>
      <c r="F190" s="102"/>
    </row>
    <row r="191" spans="3:6" s="18" customFormat="1" x14ac:dyDescent="0.2">
      <c r="C191" s="102"/>
      <c r="D191" s="102"/>
      <c r="E191" s="102"/>
      <c r="F191" s="102"/>
    </row>
    <row r="192" spans="3:6" s="18" customFormat="1" x14ac:dyDescent="0.2">
      <c r="C192" s="102"/>
      <c r="D192" s="102"/>
      <c r="E192" s="102"/>
      <c r="F192" s="102"/>
    </row>
    <row r="193" spans="3:6" s="18" customFormat="1" x14ac:dyDescent="0.2">
      <c r="C193" s="102"/>
      <c r="D193" s="102"/>
      <c r="E193" s="102"/>
      <c r="F193" s="102"/>
    </row>
    <row r="194" spans="3:6" s="18" customFormat="1" x14ac:dyDescent="0.2">
      <c r="C194" s="102"/>
      <c r="D194" s="102"/>
      <c r="E194" s="102"/>
      <c r="F194" s="102"/>
    </row>
    <row r="195" spans="3:6" s="18" customFormat="1" x14ac:dyDescent="0.2">
      <c r="C195" s="102"/>
      <c r="D195" s="102"/>
      <c r="E195" s="102"/>
      <c r="F195" s="102"/>
    </row>
    <row r="196" spans="3:6" s="18" customFormat="1" x14ac:dyDescent="0.2">
      <c r="C196" s="102"/>
      <c r="D196" s="102"/>
      <c r="E196" s="102"/>
      <c r="F196" s="102"/>
    </row>
    <row r="197" spans="3:6" s="18" customFormat="1" x14ac:dyDescent="0.2">
      <c r="C197" s="102"/>
      <c r="D197" s="102"/>
      <c r="E197" s="102"/>
      <c r="F197" s="102"/>
    </row>
    <row r="198" spans="3:6" s="18" customFormat="1" x14ac:dyDescent="0.2">
      <c r="C198" s="102"/>
      <c r="D198" s="102"/>
      <c r="E198" s="102"/>
      <c r="F198" s="102"/>
    </row>
    <row r="199" spans="3:6" s="18" customFormat="1" x14ac:dyDescent="0.2">
      <c r="C199" s="102"/>
      <c r="D199" s="102"/>
      <c r="E199" s="102"/>
      <c r="F199" s="102"/>
    </row>
    <row r="200" spans="3:6" s="18" customFormat="1" x14ac:dyDescent="0.2">
      <c r="C200" s="102"/>
      <c r="D200" s="102"/>
      <c r="E200" s="102"/>
      <c r="F200" s="102"/>
    </row>
    <row r="201" spans="3:6" s="18" customFormat="1" x14ac:dyDescent="0.2">
      <c r="C201" s="102"/>
      <c r="D201" s="102"/>
      <c r="E201" s="102"/>
      <c r="F201" s="102"/>
    </row>
    <row r="202" spans="3:6" s="18" customFormat="1" x14ac:dyDescent="0.2">
      <c r="C202" s="102"/>
      <c r="D202" s="102"/>
      <c r="E202" s="102"/>
      <c r="F202" s="102"/>
    </row>
    <row r="203" spans="3:6" s="18" customFormat="1" x14ac:dyDescent="0.2">
      <c r="C203" s="102"/>
      <c r="D203" s="102"/>
      <c r="E203" s="102"/>
      <c r="F203" s="102"/>
    </row>
    <row r="204" spans="3:6" s="18" customFormat="1" x14ac:dyDescent="0.2">
      <c r="C204" s="102"/>
      <c r="D204" s="102"/>
      <c r="E204" s="102"/>
      <c r="F204" s="102"/>
    </row>
    <row r="205" spans="3:6" s="18" customFormat="1" x14ac:dyDescent="0.2">
      <c r="C205" s="102"/>
      <c r="D205" s="102"/>
      <c r="E205" s="102"/>
      <c r="F205" s="102"/>
    </row>
    <row r="206" spans="3:6" s="18" customFormat="1" x14ac:dyDescent="0.2">
      <c r="C206" s="102"/>
      <c r="D206" s="102"/>
      <c r="E206" s="102"/>
      <c r="F206" s="102"/>
    </row>
    <row r="207" spans="3:6" s="18" customFormat="1" x14ac:dyDescent="0.2">
      <c r="C207" s="102"/>
      <c r="D207" s="102"/>
      <c r="E207" s="102"/>
      <c r="F207" s="102"/>
    </row>
    <row r="208" spans="3:6" s="18" customFormat="1" x14ac:dyDescent="0.2">
      <c r="C208" s="102"/>
      <c r="D208" s="102"/>
      <c r="E208" s="102"/>
      <c r="F208" s="102"/>
    </row>
    <row r="209" spans="3:6" s="18" customFormat="1" x14ac:dyDescent="0.2">
      <c r="C209" s="102"/>
      <c r="D209" s="102"/>
      <c r="E209" s="102"/>
      <c r="F209" s="102"/>
    </row>
    <row r="210" spans="3:6" s="18" customFormat="1" x14ac:dyDescent="0.2">
      <c r="C210" s="102"/>
      <c r="D210" s="102"/>
      <c r="E210" s="102"/>
      <c r="F210" s="102"/>
    </row>
    <row r="211" spans="3:6" s="18" customFormat="1" x14ac:dyDescent="0.2">
      <c r="C211" s="102"/>
      <c r="D211" s="102"/>
      <c r="E211" s="102"/>
      <c r="F211" s="102"/>
    </row>
    <row r="212" spans="3:6" s="18" customFormat="1" x14ac:dyDescent="0.2">
      <c r="C212" s="102"/>
      <c r="D212" s="102"/>
      <c r="E212" s="102"/>
      <c r="F212" s="102"/>
    </row>
    <row r="213" spans="3:6" s="18" customFormat="1" x14ac:dyDescent="0.2">
      <c r="C213" s="102"/>
      <c r="D213" s="102"/>
      <c r="E213" s="102"/>
      <c r="F213" s="102"/>
    </row>
    <row r="214" spans="3:6" s="18" customFormat="1" x14ac:dyDescent="0.2">
      <c r="C214" s="102"/>
      <c r="D214" s="102"/>
      <c r="E214" s="102"/>
      <c r="F214" s="102"/>
    </row>
    <row r="215" spans="3:6" s="18" customFormat="1" x14ac:dyDescent="0.2">
      <c r="C215" s="102"/>
      <c r="D215" s="102"/>
      <c r="E215" s="102"/>
      <c r="F215" s="102"/>
    </row>
    <row r="216" spans="3:6" s="18" customFormat="1" x14ac:dyDescent="0.2">
      <c r="C216" s="102"/>
      <c r="D216" s="102"/>
      <c r="E216" s="102"/>
      <c r="F216" s="102"/>
    </row>
    <row r="217" spans="3:6" s="18" customFormat="1" x14ac:dyDescent="0.2">
      <c r="C217" s="102"/>
      <c r="D217" s="102"/>
      <c r="E217" s="102"/>
      <c r="F217" s="102"/>
    </row>
    <row r="218" spans="3:6" s="18" customFormat="1" x14ac:dyDescent="0.2">
      <c r="C218" s="102"/>
      <c r="D218" s="102"/>
      <c r="E218" s="102"/>
      <c r="F218" s="102"/>
    </row>
    <row r="219" spans="3:6" s="18" customFormat="1" x14ac:dyDescent="0.2">
      <c r="C219" s="102"/>
      <c r="D219" s="102"/>
      <c r="E219" s="102"/>
      <c r="F219" s="102"/>
    </row>
    <row r="220" spans="3:6" s="18" customFormat="1" x14ac:dyDescent="0.2">
      <c r="C220" s="102"/>
      <c r="D220" s="102"/>
      <c r="E220" s="102"/>
      <c r="F220" s="102"/>
    </row>
    <row r="221" spans="3:6" s="18" customFormat="1" x14ac:dyDescent="0.2">
      <c r="C221" s="102"/>
      <c r="D221" s="102"/>
      <c r="E221" s="102"/>
      <c r="F221" s="102"/>
    </row>
    <row r="222" spans="3:6" s="18" customFormat="1" x14ac:dyDescent="0.2">
      <c r="C222" s="102"/>
      <c r="D222" s="102"/>
      <c r="E222" s="102"/>
      <c r="F222" s="102"/>
    </row>
    <row r="223" spans="3:6" s="18" customFormat="1" x14ac:dyDescent="0.2">
      <c r="C223" s="102"/>
      <c r="D223" s="102"/>
      <c r="E223" s="102"/>
      <c r="F223" s="102"/>
    </row>
    <row r="224" spans="3:6" s="18" customFormat="1" x14ac:dyDescent="0.2">
      <c r="C224" s="102"/>
      <c r="D224" s="102"/>
      <c r="E224" s="102"/>
      <c r="F224" s="102"/>
    </row>
    <row r="225" spans="3:6" s="18" customFormat="1" x14ac:dyDescent="0.2">
      <c r="C225" s="102"/>
      <c r="D225" s="102"/>
      <c r="E225" s="102"/>
      <c r="F225" s="102"/>
    </row>
    <row r="226" spans="3:6" s="18" customFormat="1" x14ac:dyDescent="0.2">
      <c r="C226" s="102"/>
      <c r="D226" s="102"/>
      <c r="E226" s="102"/>
      <c r="F226" s="102"/>
    </row>
    <row r="227" spans="3:6" s="18" customFormat="1" x14ac:dyDescent="0.2">
      <c r="C227" s="102"/>
      <c r="D227" s="102"/>
      <c r="E227" s="102"/>
      <c r="F227" s="102"/>
    </row>
    <row r="228" spans="3:6" s="18" customFormat="1" x14ac:dyDescent="0.2">
      <c r="C228" s="102"/>
      <c r="D228" s="102"/>
      <c r="E228" s="102"/>
      <c r="F228" s="102"/>
    </row>
    <row r="229" spans="3:6" s="18" customFormat="1" x14ac:dyDescent="0.2">
      <c r="C229" s="102"/>
      <c r="D229" s="102"/>
      <c r="E229" s="102"/>
      <c r="F229" s="102"/>
    </row>
    <row r="230" spans="3:6" s="18" customFormat="1" x14ac:dyDescent="0.2">
      <c r="C230" s="102"/>
      <c r="D230" s="102"/>
      <c r="E230" s="102"/>
      <c r="F230" s="102"/>
    </row>
    <row r="231" spans="3:6" s="18" customFormat="1" x14ac:dyDescent="0.2">
      <c r="C231" s="102"/>
      <c r="D231" s="102"/>
      <c r="E231" s="102"/>
      <c r="F231" s="102"/>
    </row>
    <row r="232" spans="3:6" s="18" customFormat="1" x14ac:dyDescent="0.2">
      <c r="C232" s="102"/>
      <c r="D232" s="102"/>
      <c r="E232" s="102"/>
      <c r="F232" s="102"/>
    </row>
    <row r="233" spans="3:6" s="18" customFormat="1" x14ac:dyDescent="0.2">
      <c r="C233" s="102"/>
      <c r="D233" s="102"/>
      <c r="E233" s="102"/>
      <c r="F233" s="102"/>
    </row>
    <row r="234" spans="3:6" s="18" customFormat="1" x14ac:dyDescent="0.2">
      <c r="C234" s="102"/>
      <c r="D234" s="102"/>
      <c r="E234" s="102"/>
      <c r="F234" s="102"/>
    </row>
    <row r="235" spans="3:6" s="18" customFormat="1" x14ac:dyDescent="0.2">
      <c r="C235" s="102"/>
      <c r="D235" s="102"/>
      <c r="E235" s="102"/>
      <c r="F235" s="102"/>
    </row>
    <row r="236" spans="3:6" s="18" customFormat="1" x14ac:dyDescent="0.2">
      <c r="C236" s="102"/>
      <c r="D236" s="102"/>
      <c r="E236" s="102"/>
      <c r="F236" s="102"/>
    </row>
    <row r="237" spans="3:6" s="18" customFormat="1" x14ac:dyDescent="0.2">
      <c r="C237" s="102"/>
      <c r="D237" s="102"/>
      <c r="E237" s="102"/>
      <c r="F237" s="102"/>
    </row>
    <row r="238" spans="3:6" s="18" customFormat="1" x14ac:dyDescent="0.2">
      <c r="C238" s="102"/>
      <c r="D238" s="102"/>
      <c r="E238" s="102"/>
      <c r="F238" s="102"/>
    </row>
    <row r="239" spans="3:6" s="18" customFormat="1" x14ac:dyDescent="0.2">
      <c r="C239" s="102"/>
      <c r="D239" s="102"/>
      <c r="E239" s="102"/>
      <c r="F239" s="102"/>
    </row>
    <row r="240" spans="3:6" s="18" customFormat="1" x14ac:dyDescent="0.2">
      <c r="C240" s="102"/>
      <c r="D240" s="102"/>
      <c r="E240" s="102"/>
      <c r="F240" s="102"/>
    </row>
    <row r="241" spans="3:6" s="18" customFormat="1" x14ac:dyDescent="0.2">
      <c r="C241" s="102"/>
      <c r="D241" s="102"/>
      <c r="E241" s="102"/>
      <c r="F241" s="102"/>
    </row>
    <row r="242" spans="3:6" s="18" customFormat="1" x14ac:dyDescent="0.2">
      <c r="C242" s="102"/>
      <c r="D242" s="102"/>
      <c r="E242" s="102"/>
      <c r="F242" s="102"/>
    </row>
    <row r="243" spans="3:6" s="18" customFormat="1" x14ac:dyDescent="0.2">
      <c r="C243" s="102"/>
      <c r="D243" s="102"/>
      <c r="E243" s="102"/>
      <c r="F243" s="102"/>
    </row>
    <row r="244" spans="3:6" s="18" customFormat="1" x14ac:dyDescent="0.2">
      <c r="C244" s="102"/>
      <c r="D244" s="102"/>
      <c r="E244" s="102"/>
      <c r="F244" s="102"/>
    </row>
    <row r="245" spans="3:6" s="18" customFormat="1" x14ac:dyDescent="0.2">
      <c r="C245" s="102"/>
      <c r="D245" s="102"/>
      <c r="E245" s="102"/>
      <c r="F245" s="102"/>
    </row>
    <row r="246" spans="3:6" s="18" customFormat="1" x14ac:dyDescent="0.2">
      <c r="C246" s="102"/>
      <c r="D246" s="102"/>
      <c r="E246" s="102"/>
      <c r="F246" s="102"/>
    </row>
    <row r="247" spans="3:6" s="18" customFormat="1" x14ac:dyDescent="0.2">
      <c r="C247" s="102"/>
      <c r="D247" s="102"/>
      <c r="E247" s="102"/>
      <c r="F247" s="102"/>
    </row>
    <row r="248" spans="3:6" s="18" customFormat="1" x14ac:dyDescent="0.2">
      <c r="C248" s="102"/>
      <c r="D248" s="102"/>
      <c r="E248" s="102"/>
      <c r="F248" s="102"/>
    </row>
    <row r="249" spans="3:6" s="18" customFormat="1" x14ac:dyDescent="0.2">
      <c r="C249" s="102"/>
      <c r="D249" s="102"/>
      <c r="E249" s="102"/>
      <c r="F249" s="102"/>
    </row>
    <row r="250" spans="3:6" s="18" customFormat="1" x14ac:dyDescent="0.2">
      <c r="C250" s="102"/>
      <c r="D250" s="102"/>
      <c r="E250" s="102"/>
      <c r="F250" s="102"/>
    </row>
    <row r="251" spans="3:6" s="18" customFormat="1" x14ac:dyDescent="0.2">
      <c r="C251" s="102"/>
      <c r="D251" s="102"/>
      <c r="E251" s="102"/>
      <c r="F251" s="102"/>
    </row>
    <row r="252" spans="3:6" s="18" customFormat="1" x14ac:dyDescent="0.2">
      <c r="C252" s="102"/>
      <c r="D252" s="102"/>
      <c r="E252" s="102"/>
      <c r="F252" s="102"/>
    </row>
    <row r="253" spans="3:6" s="18" customFormat="1" x14ac:dyDescent="0.2">
      <c r="C253" s="102"/>
      <c r="D253" s="102"/>
      <c r="E253" s="102"/>
      <c r="F253" s="102"/>
    </row>
    <row r="254" spans="3:6" s="18" customFormat="1" x14ac:dyDescent="0.2">
      <c r="C254" s="102"/>
      <c r="D254" s="102"/>
      <c r="E254" s="102"/>
      <c r="F254" s="102"/>
    </row>
    <row r="255" spans="3:6" s="18" customFormat="1" x14ac:dyDescent="0.2">
      <c r="C255" s="102"/>
      <c r="D255" s="102"/>
      <c r="E255" s="102"/>
      <c r="F255" s="102"/>
    </row>
    <row r="256" spans="3:6" s="18" customFormat="1" x14ac:dyDescent="0.2">
      <c r="C256" s="102"/>
      <c r="D256" s="102"/>
      <c r="E256" s="102"/>
      <c r="F256" s="102"/>
    </row>
    <row r="257" spans="3:6" s="18" customFormat="1" x14ac:dyDescent="0.2">
      <c r="C257" s="102"/>
      <c r="D257" s="102"/>
      <c r="E257" s="102"/>
      <c r="F257" s="102"/>
    </row>
    <row r="258" spans="3:6" s="18" customFormat="1" x14ac:dyDescent="0.2">
      <c r="C258" s="102"/>
      <c r="D258" s="102"/>
      <c r="E258" s="102"/>
      <c r="F258" s="102"/>
    </row>
    <row r="259" spans="3:6" s="18" customFormat="1" x14ac:dyDescent="0.2">
      <c r="C259" s="102"/>
      <c r="D259" s="102"/>
      <c r="E259" s="102"/>
      <c r="F259" s="102"/>
    </row>
    <row r="260" spans="3:6" s="18" customFormat="1" x14ac:dyDescent="0.2">
      <c r="C260" s="102"/>
      <c r="D260" s="102"/>
      <c r="E260" s="102"/>
      <c r="F260" s="102"/>
    </row>
    <row r="261" spans="3:6" s="18" customFormat="1" x14ac:dyDescent="0.2">
      <c r="C261" s="102"/>
      <c r="D261" s="102"/>
      <c r="E261" s="102"/>
      <c r="F261" s="102"/>
    </row>
    <row r="262" spans="3:6" s="18" customFormat="1" x14ac:dyDescent="0.2">
      <c r="C262" s="102"/>
      <c r="D262" s="102"/>
      <c r="E262" s="102"/>
      <c r="F262" s="102"/>
    </row>
    <row r="263" spans="3:6" s="18" customFormat="1" x14ac:dyDescent="0.2">
      <c r="C263" s="102"/>
      <c r="D263" s="102"/>
      <c r="E263" s="102"/>
      <c r="F263" s="102"/>
    </row>
    <row r="264" spans="3:6" s="18" customFormat="1" x14ac:dyDescent="0.2">
      <c r="C264" s="102"/>
      <c r="D264" s="102"/>
      <c r="E264" s="102"/>
      <c r="F264" s="102"/>
    </row>
    <row r="265" spans="3:6" s="18" customFormat="1" x14ac:dyDescent="0.2">
      <c r="C265" s="102"/>
      <c r="D265" s="102"/>
      <c r="E265" s="102"/>
      <c r="F265" s="102"/>
    </row>
    <row r="266" spans="3:6" s="18" customFormat="1" x14ac:dyDescent="0.2">
      <c r="C266" s="102"/>
      <c r="D266" s="102"/>
      <c r="E266" s="102"/>
      <c r="F266" s="102"/>
    </row>
    <row r="267" spans="3:6" s="18" customFormat="1" x14ac:dyDescent="0.2">
      <c r="C267" s="102"/>
      <c r="D267" s="102"/>
      <c r="E267" s="102"/>
      <c r="F267" s="102"/>
    </row>
    <row r="268" spans="3:6" s="18" customFormat="1" x14ac:dyDescent="0.2">
      <c r="C268" s="102"/>
      <c r="D268" s="102"/>
      <c r="E268" s="102"/>
      <c r="F268" s="102"/>
    </row>
    <row r="269" spans="3:6" s="18" customFormat="1" x14ac:dyDescent="0.2">
      <c r="C269" s="102"/>
      <c r="D269" s="102"/>
      <c r="E269" s="102"/>
      <c r="F269" s="102"/>
    </row>
    <row r="270" spans="3:6" s="18" customFormat="1" x14ac:dyDescent="0.2">
      <c r="C270" s="102"/>
      <c r="D270" s="102"/>
      <c r="E270" s="102"/>
      <c r="F270" s="102"/>
    </row>
    <row r="271" spans="3:6" s="18" customFormat="1" x14ac:dyDescent="0.2">
      <c r="C271" s="102"/>
      <c r="D271" s="102"/>
      <c r="E271" s="102"/>
      <c r="F271" s="102"/>
    </row>
    <row r="272" spans="3:6" s="18" customFormat="1" x14ac:dyDescent="0.2">
      <c r="C272" s="102"/>
      <c r="D272" s="102"/>
      <c r="E272" s="102"/>
      <c r="F272" s="102"/>
    </row>
    <row r="273" spans="3:6" s="18" customFormat="1" x14ac:dyDescent="0.2">
      <c r="C273" s="102"/>
      <c r="D273" s="102"/>
      <c r="E273" s="102"/>
      <c r="F273" s="102"/>
    </row>
    <row r="274" spans="3:6" s="18" customFormat="1" x14ac:dyDescent="0.2">
      <c r="C274" s="102"/>
      <c r="D274" s="102"/>
      <c r="E274" s="102"/>
      <c r="F274" s="102"/>
    </row>
    <row r="275" spans="3:6" s="18" customFormat="1" x14ac:dyDescent="0.2">
      <c r="C275" s="102"/>
      <c r="D275" s="102"/>
      <c r="E275" s="102"/>
      <c r="F275" s="102"/>
    </row>
    <row r="276" spans="3:6" s="18" customFormat="1" x14ac:dyDescent="0.2">
      <c r="C276" s="102"/>
      <c r="D276" s="102"/>
      <c r="E276" s="102"/>
      <c r="F276" s="102"/>
    </row>
    <row r="277" spans="3:6" s="18" customFormat="1" x14ac:dyDescent="0.2">
      <c r="C277" s="102"/>
      <c r="D277" s="102"/>
      <c r="E277" s="102"/>
      <c r="F277" s="102"/>
    </row>
    <row r="278" spans="3:6" s="18" customFormat="1" x14ac:dyDescent="0.2">
      <c r="C278" s="102"/>
      <c r="D278" s="102"/>
      <c r="E278" s="102"/>
      <c r="F278" s="102"/>
    </row>
    <row r="279" spans="3:6" s="18" customFormat="1" x14ac:dyDescent="0.2">
      <c r="C279" s="102"/>
      <c r="D279" s="102"/>
      <c r="E279" s="102"/>
      <c r="F279" s="102"/>
    </row>
    <row r="280" spans="3:6" s="18" customFormat="1" x14ac:dyDescent="0.2">
      <c r="C280" s="102"/>
      <c r="D280" s="102"/>
      <c r="E280" s="102"/>
      <c r="F280" s="102"/>
    </row>
    <row r="281" spans="3:6" s="18" customFormat="1" x14ac:dyDescent="0.2">
      <c r="C281" s="102"/>
      <c r="D281" s="102"/>
      <c r="E281" s="102"/>
      <c r="F281" s="102"/>
    </row>
    <row r="282" spans="3:6" s="18" customFormat="1" x14ac:dyDescent="0.2">
      <c r="C282" s="102"/>
      <c r="D282" s="102"/>
      <c r="E282" s="102"/>
      <c r="F282" s="102"/>
    </row>
    <row r="283" spans="3:6" s="18" customFormat="1" x14ac:dyDescent="0.2">
      <c r="C283" s="102"/>
      <c r="D283" s="102"/>
      <c r="E283" s="102"/>
      <c r="F283" s="102"/>
    </row>
    <row r="284" spans="3:6" s="18" customFormat="1" x14ac:dyDescent="0.2">
      <c r="C284" s="102"/>
      <c r="D284" s="102"/>
      <c r="E284" s="102"/>
      <c r="F284" s="102"/>
    </row>
    <row r="285" spans="3:6" s="18" customFormat="1" x14ac:dyDescent="0.2">
      <c r="C285" s="102"/>
      <c r="D285" s="102"/>
      <c r="E285" s="102"/>
      <c r="F285" s="102"/>
    </row>
    <row r="286" spans="3:6" s="18" customFormat="1" x14ac:dyDescent="0.2">
      <c r="C286" s="102"/>
      <c r="D286" s="102"/>
      <c r="E286" s="102"/>
      <c r="F286" s="102"/>
    </row>
    <row r="287" spans="3:6" s="18" customFormat="1" x14ac:dyDescent="0.2">
      <c r="C287" s="102"/>
      <c r="D287" s="102"/>
      <c r="E287" s="102"/>
      <c r="F287" s="102"/>
    </row>
    <row r="288" spans="3:6" s="18" customFormat="1" x14ac:dyDescent="0.2">
      <c r="C288" s="102"/>
      <c r="D288" s="102"/>
      <c r="E288" s="102"/>
      <c r="F288" s="102"/>
    </row>
    <row r="289" spans="3:6" s="18" customFormat="1" x14ac:dyDescent="0.2">
      <c r="C289" s="102"/>
      <c r="D289" s="102"/>
      <c r="E289" s="102"/>
      <c r="F289" s="102"/>
    </row>
    <row r="290" spans="3:6" s="18" customFormat="1" x14ac:dyDescent="0.2">
      <c r="C290" s="102"/>
      <c r="D290" s="102"/>
      <c r="E290" s="102"/>
      <c r="F290" s="102"/>
    </row>
    <row r="291" spans="3:6" s="18" customFormat="1" x14ac:dyDescent="0.2">
      <c r="C291" s="102"/>
      <c r="D291" s="102"/>
      <c r="E291" s="102"/>
      <c r="F291" s="102"/>
    </row>
    <row r="292" spans="3:6" s="18" customFormat="1" x14ac:dyDescent="0.2">
      <c r="C292" s="102"/>
      <c r="D292" s="102"/>
      <c r="E292" s="102"/>
      <c r="F292" s="102"/>
    </row>
    <row r="293" spans="3:6" s="18" customFormat="1" x14ac:dyDescent="0.2">
      <c r="C293" s="102"/>
      <c r="D293" s="102"/>
      <c r="E293" s="102"/>
      <c r="F293" s="102"/>
    </row>
    <row r="294" spans="3:6" s="18" customFormat="1" x14ac:dyDescent="0.2">
      <c r="C294" s="102"/>
      <c r="D294" s="102"/>
      <c r="E294" s="102"/>
      <c r="F294" s="102"/>
    </row>
    <row r="295" spans="3:6" s="18" customFormat="1" x14ac:dyDescent="0.2">
      <c r="C295" s="102"/>
      <c r="D295" s="102"/>
      <c r="E295" s="102"/>
      <c r="F295" s="102"/>
    </row>
    <row r="296" spans="3:6" s="18" customFormat="1" x14ac:dyDescent="0.2">
      <c r="C296" s="102"/>
      <c r="D296" s="102"/>
      <c r="E296" s="102"/>
      <c r="F296" s="102"/>
    </row>
    <row r="297" spans="3:6" s="18" customFormat="1" x14ac:dyDescent="0.2">
      <c r="C297" s="102"/>
      <c r="D297" s="102"/>
      <c r="E297" s="102"/>
      <c r="F297" s="102"/>
    </row>
    <row r="298" spans="3:6" s="18" customFormat="1" x14ac:dyDescent="0.2">
      <c r="C298" s="102"/>
      <c r="D298" s="102"/>
      <c r="E298" s="102"/>
      <c r="F298" s="102"/>
    </row>
    <row r="299" spans="3:6" s="18" customFormat="1" x14ac:dyDescent="0.2">
      <c r="C299" s="102"/>
      <c r="D299" s="102"/>
      <c r="E299" s="102"/>
      <c r="F299" s="102"/>
    </row>
    <row r="300" spans="3:6" s="18" customFormat="1" x14ac:dyDescent="0.2">
      <c r="C300" s="102"/>
      <c r="D300" s="102"/>
      <c r="E300" s="102"/>
      <c r="F300" s="102"/>
    </row>
    <row r="301" spans="3:6" s="18" customFormat="1" x14ac:dyDescent="0.2">
      <c r="C301" s="102"/>
      <c r="D301" s="102"/>
      <c r="E301" s="102"/>
      <c r="F301" s="102"/>
    </row>
    <row r="302" spans="3:6" s="18" customFormat="1" x14ac:dyDescent="0.2">
      <c r="C302" s="102"/>
      <c r="D302" s="102"/>
      <c r="E302" s="102"/>
      <c r="F302" s="102"/>
    </row>
    <row r="303" spans="3:6" s="18" customFormat="1" x14ac:dyDescent="0.2">
      <c r="C303" s="102"/>
      <c r="D303" s="102"/>
      <c r="E303" s="102"/>
      <c r="F303" s="102"/>
    </row>
    <row r="304" spans="3:6" s="18" customFormat="1" x14ac:dyDescent="0.2">
      <c r="C304" s="102"/>
      <c r="D304" s="102"/>
      <c r="E304" s="102"/>
      <c r="F304" s="102"/>
    </row>
    <row r="305" spans="3:6" s="18" customFormat="1" x14ac:dyDescent="0.2">
      <c r="C305" s="102"/>
      <c r="D305" s="102"/>
      <c r="E305" s="102"/>
      <c r="F305" s="102"/>
    </row>
    <row r="306" spans="3:6" s="18" customFormat="1" x14ac:dyDescent="0.2">
      <c r="C306" s="102"/>
      <c r="D306" s="102"/>
      <c r="E306" s="102"/>
      <c r="F306" s="102"/>
    </row>
    <row r="307" spans="3:6" s="18" customFormat="1" x14ac:dyDescent="0.2">
      <c r="C307" s="102"/>
      <c r="D307" s="102"/>
      <c r="E307" s="102"/>
      <c r="F307" s="102"/>
    </row>
    <row r="308" spans="3:6" s="18" customFormat="1" x14ac:dyDescent="0.2">
      <c r="C308" s="102"/>
      <c r="D308" s="102"/>
      <c r="E308" s="102"/>
      <c r="F308" s="102"/>
    </row>
    <row r="309" spans="3:6" s="18" customFormat="1" x14ac:dyDescent="0.2">
      <c r="C309" s="102"/>
      <c r="D309" s="102"/>
      <c r="E309" s="102"/>
      <c r="F309" s="102"/>
    </row>
    <row r="310" spans="3:6" s="18" customFormat="1" x14ac:dyDescent="0.2">
      <c r="C310" s="102"/>
      <c r="D310" s="102"/>
      <c r="E310" s="102"/>
      <c r="F310" s="102"/>
    </row>
    <row r="311" spans="3:6" s="18" customFormat="1" x14ac:dyDescent="0.2">
      <c r="C311" s="102"/>
      <c r="D311" s="102"/>
      <c r="E311" s="102"/>
      <c r="F311" s="102"/>
    </row>
    <row r="312" spans="3:6" s="18" customFormat="1" x14ac:dyDescent="0.2">
      <c r="C312" s="102"/>
      <c r="D312" s="102"/>
      <c r="E312" s="102"/>
      <c r="F312" s="102"/>
    </row>
    <row r="313" spans="3:6" s="18" customFormat="1" x14ac:dyDescent="0.2">
      <c r="C313" s="102"/>
      <c r="D313" s="102"/>
      <c r="E313" s="102"/>
      <c r="F313" s="102"/>
    </row>
    <row r="314" spans="3:6" s="18" customFormat="1" x14ac:dyDescent="0.2">
      <c r="C314" s="102"/>
      <c r="D314" s="102"/>
      <c r="E314" s="102"/>
      <c r="F314" s="102"/>
    </row>
    <row r="315" spans="3:6" s="18" customFormat="1" x14ac:dyDescent="0.2">
      <c r="C315" s="102"/>
      <c r="D315" s="102"/>
      <c r="E315" s="102"/>
      <c r="F315" s="102"/>
    </row>
    <row r="316" spans="3:6" s="18" customFormat="1" x14ac:dyDescent="0.2">
      <c r="C316" s="102"/>
      <c r="D316" s="102"/>
      <c r="E316" s="102"/>
      <c r="F316" s="102"/>
    </row>
    <row r="317" spans="3:6" s="18" customFormat="1" x14ac:dyDescent="0.2">
      <c r="C317" s="102"/>
      <c r="D317" s="102"/>
      <c r="E317" s="102"/>
      <c r="F317" s="102"/>
    </row>
    <row r="318" spans="3:6" s="18" customFormat="1" x14ac:dyDescent="0.2">
      <c r="C318" s="102"/>
      <c r="D318" s="102"/>
      <c r="E318" s="102"/>
      <c r="F318" s="102"/>
    </row>
    <row r="319" spans="3:6" s="18" customFormat="1" x14ac:dyDescent="0.2">
      <c r="C319" s="102"/>
      <c r="D319" s="102"/>
      <c r="E319" s="102"/>
      <c r="F319" s="102"/>
    </row>
    <row r="320" spans="3:6" s="18" customFormat="1" x14ac:dyDescent="0.2">
      <c r="C320" s="102"/>
      <c r="D320" s="102"/>
      <c r="E320" s="102"/>
      <c r="F320" s="102"/>
    </row>
    <row r="321" spans="3:6" s="18" customFormat="1" x14ac:dyDescent="0.2">
      <c r="C321" s="102"/>
      <c r="D321" s="102"/>
      <c r="E321" s="102"/>
      <c r="F321" s="102"/>
    </row>
    <row r="322" spans="3:6" s="18" customFormat="1" x14ac:dyDescent="0.2">
      <c r="C322" s="102"/>
      <c r="D322" s="102"/>
      <c r="E322" s="102"/>
      <c r="F322" s="102"/>
    </row>
    <row r="323" spans="3:6" s="18" customFormat="1" x14ac:dyDescent="0.2">
      <c r="C323" s="102"/>
      <c r="D323" s="102"/>
      <c r="E323" s="102"/>
      <c r="F323" s="102"/>
    </row>
    <row r="324" spans="3:6" s="18" customFormat="1" x14ac:dyDescent="0.2">
      <c r="C324" s="102"/>
      <c r="D324" s="102"/>
      <c r="E324" s="102"/>
      <c r="F324" s="102"/>
    </row>
    <row r="325" spans="3:6" s="18" customFormat="1" x14ac:dyDescent="0.2">
      <c r="C325" s="102"/>
      <c r="D325" s="102"/>
      <c r="E325" s="102"/>
      <c r="F325" s="102"/>
    </row>
    <row r="326" spans="3:6" s="18" customFormat="1" x14ac:dyDescent="0.2">
      <c r="C326" s="102"/>
      <c r="D326" s="102"/>
      <c r="E326" s="102"/>
      <c r="F326" s="102"/>
    </row>
    <row r="327" spans="3:6" s="18" customFormat="1" x14ac:dyDescent="0.2">
      <c r="C327" s="102"/>
      <c r="D327" s="102"/>
      <c r="E327" s="102"/>
      <c r="F327" s="102"/>
    </row>
    <row r="328" spans="3:6" s="18" customFormat="1" x14ac:dyDescent="0.2">
      <c r="C328" s="102"/>
      <c r="D328" s="102"/>
      <c r="E328" s="102"/>
      <c r="F328" s="102"/>
    </row>
    <row r="329" spans="3:6" s="18" customFormat="1" x14ac:dyDescent="0.2">
      <c r="C329" s="102"/>
      <c r="D329" s="102"/>
      <c r="E329" s="102"/>
      <c r="F329" s="102"/>
    </row>
    <row r="330" spans="3:6" s="18" customFormat="1" x14ac:dyDescent="0.2">
      <c r="C330" s="102"/>
      <c r="D330" s="102"/>
      <c r="E330" s="102"/>
      <c r="F330" s="102"/>
    </row>
    <row r="331" spans="3:6" s="18" customFormat="1" x14ac:dyDescent="0.2">
      <c r="C331" s="102"/>
      <c r="D331" s="102"/>
      <c r="E331" s="102"/>
      <c r="F331" s="102"/>
    </row>
    <row r="332" spans="3:6" s="18" customFormat="1" x14ac:dyDescent="0.2">
      <c r="C332" s="102"/>
      <c r="D332" s="102"/>
      <c r="E332" s="102"/>
      <c r="F332" s="102"/>
    </row>
    <row r="333" spans="3:6" s="18" customFormat="1" x14ac:dyDescent="0.2">
      <c r="C333" s="102"/>
      <c r="D333" s="102"/>
      <c r="E333" s="102"/>
      <c r="F333" s="102"/>
    </row>
    <row r="334" spans="3:6" s="18" customFormat="1" x14ac:dyDescent="0.2">
      <c r="C334" s="102"/>
      <c r="D334" s="102"/>
      <c r="E334" s="102"/>
      <c r="F334" s="102"/>
    </row>
    <row r="335" spans="3:6" s="18" customFormat="1" x14ac:dyDescent="0.2">
      <c r="C335" s="102"/>
      <c r="D335" s="102"/>
      <c r="E335" s="102"/>
      <c r="F335" s="102"/>
    </row>
    <row r="336" spans="3:6" s="18" customFormat="1" x14ac:dyDescent="0.2">
      <c r="C336" s="102"/>
      <c r="D336" s="102"/>
      <c r="E336" s="102"/>
      <c r="F336" s="102"/>
    </row>
    <row r="337" spans="3:6" s="18" customFormat="1" x14ac:dyDescent="0.2">
      <c r="C337" s="102"/>
      <c r="D337" s="102"/>
      <c r="E337" s="102"/>
      <c r="F337" s="102"/>
    </row>
    <row r="338" spans="3:6" s="18" customFormat="1" x14ac:dyDescent="0.2">
      <c r="C338" s="102"/>
      <c r="D338" s="102"/>
      <c r="E338" s="102"/>
      <c r="F338" s="102"/>
    </row>
    <row r="339" spans="3:6" s="18" customFormat="1" x14ac:dyDescent="0.2">
      <c r="C339" s="102"/>
      <c r="D339" s="102"/>
      <c r="E339" s="102"/>
      <c r="F339" s="102"/>
    </row>
    <row r="340" spans="3:6" s="18" customFormat="1" x14ac:dyDescent="0.2">
      <c r="C340" s="102"/>
      <c r="D340" s="102"/>
      <c r="E340" s="102"/>
      <c r="F340" s="102"/>
    </row>
    <row r="341" spans="3:6" s="18" customFormat="1" x14ac:dyDescent="0.2">
      <c r="C341" s="102"/>
      <c r="D341" s="102"/>
      <c r="E341" s="102"/>
      <c r="F341" s="102"/>
    </row>
    <row r="342" spans="3:6" s="18" customFormat="1" x14ac:dyDescent="0.2">
      <c r="C342" s="102"/>
      <c r="D342" s="102"/>
      <c r="E342" s="102"/>
      <c r="F342" s="102"/>
    </row>
    <row r="343" spans="3:6" s="18" customFormat="1" x14ac:dyDescent="0.2">
      <c r="C343" s="102"/>
      <c r="D343" s="102"/>
      <c r="E343" s="102"/>
      <c r="F343" s="102"/>
    </row>
    <row r="344" spans="3:6" s="18" customFormat="1" x14ac:dyDescent="0.2">
      <c r="C344" s="102"/>
      <c r="D344" s="102"/>
      <c r="E344" s="102"/>
      <c r="F344" s="102"/>
    </row>
    <row r="345" spans="3:6" s="18" customFormat="1" x14ac:dyDescent="0.2">
      <c r="C345" s="102"/>
      <c r="D345" s="102"/>
      <c r="E345" s="102"/>
      <c r="F345" s="102"/>
    </row>
    <row r="346" spans="3:6" s="18" customFormat="1" x14ac:dyDescent="0.2">
      <c r="C346" s="102"/>
      <c r="D346" s="102"/>
      <c r="E346" s="102"/>
      <c r="F346" s="102"/>
    </row>
    <row r="347" spans="3:6" s="18" customFormat="1" x14ac:dyDescent="0.2">
      <c r="C347" s="102"/>
      <c r="D347" s="102"/>
      <c r="E347" s="102"/>
      <c r="F347" s="102"/>
    </row>
    <row r="348" spans="3:6" s="18" customFormat="1" x14ac:dyDescent="0.2">
      <c r="C348" s="102"/>
      <c r="D348" s="102"/>
      <c r="E348" s="102"/>
      <c r="F348" s="102"/>
    </row>
    <row r="349" spans="3:6" s="18" customFormat="1" x14ac:dyDescent="0.2">
      <c r="C349" s="102"/>
      <c r="D349" s="102"/>
      <c r="E349" s="102"/>
      <c r="F349" s="102"/>
    </row>
    <row r="350" spans="3:6" s="18" customFormat="1" x14ac:dyDescent="0.2">
      <c r="C350" s="102"/>
      <c r="D350" s="102"/>
      <c r="E350" s="102"/>
      <c r="F350" s="102"/>
    </row>
    <row r="351" spans="3:6" s="18" customFormat="1" x14ac:dyDescent="0.2">
      <c r="C351" s="102"/>
      <c r="D351" s="102"/>
      <c r="E351" s="102"/>
      <c r="F351" s="102"/>
    </row>
    <row r="352" spans="3:6" s="18" customFormat="1" x14ac:dyDescent="0.2">
      <c r="C352" s="102"/>
      <c r="D352" s="102"/>
      <c r="E352" s="102"/>
      <c r="F352" s="102"/>
    </row>
    <row r="353" spans="3:6" s="18" customFormat="1" x14ac:dyDescent="0.2">
      <c r="C353" s="102"/>
      <c r="D353" s="102"/>
      <c r="E353" s="102"/>
      <c r="F353" s="102"/>
    </row>
    <row r="354" spans="3:6" s="18" customFormat="1" x14ac:dyDescent="0.2">
      <c r="C354" s="102"/>
      <c r="D354" s="102"/>
      <c r="E354" s="102"/>
      <c r="F354" s="102"/>
    </row>
    <row r="355" spans="3:6" s="18" customFormat="1" x14ac:dyDescent="0.2">
      <c r="C355" s="102"/>
      <c r="D355" s="102"/>
      <c r="E355" s="102"/>
      <c r="F355" s="102"/>
    </row>
    <row r="356" spans="3:6" s="18" customFormat="1" x14ac:dyDescent="0.2">
      <c r="C356" s="102"/>
      <c r="D356" s="102"/>
      <c r="E356" s="102"/>
      <c r="F356" s="102"/>
    </row>
    <row r="357" spans="3:6" s="18" customFormat="1" x14ac:dyDescent="0.2">
      <c r="C357" s="102"/>
      <c r="D357" s="102"/>
      <c r="E357" s="102"/>
      <c r="F357" s="102"/>
    </row>
    <row r="358" spans="3:6" s="18" customFormat="1" x14ac:dyDescent="0.2">
      <c r="C358" s="102"/>
      <c r="D358" s="102"/>
      <c r="E358" s="102"/>
      <c r="F358" s="102"/>
    </row>
    <row r="359" spans="3:6" s="18" customFormat="1" x14ac:dyDescent="0.2">
      <c r="C359" s="102"/>
      <c r="D359" s="102"/>
      <c r="E359" s="102"/>
      <c r="F359" s="102"/>
    </row>
    <row r="360" spans="3:6" s="18" customFormat="1" x14ac:dyDescent="0.2">
      <c r="C360" s="102"/>
      <c r="D360" s="102"/>
      <c r="E360" s="102"/>
      <c r="F360" s="102"/>
    </row>
    <row r="361" spans="3:6" s="18" customFormat="1" x14ac:dyDescent="0.2">
      <c r="C361" s="102"/>
      <c r="D361" s="102"/>
      <c r="E361" s="102"/>
      <c r="F361" s="102"/>
    </row>
    <row r="362" spans="3:6" s="18" customFormat="1" x14ac:dyDescent="0.2">
      <c r="C362" s="102"/>
      <c r="D362" s="102"/>
      <c r="E362" s="102"/>
      <c r="F362" s="102"/>
    </row>
    <row r="363" spans="3:6" s="18" customFormat="1" x14ac:dyDescent="0.2">
      <c r="C363" s="102"/>
      <c r="D363" s="102"/>
      <c r="E363" s="102"/>
      <c r="F363" s="102"/>
    </row>
    <row r="364" spans="3:6" s="18" customFormat="1" x14ac:dyDescent="0.2">
      <c r="C364" s="102"/>
      <c r="D364" s="102"/>
      <c r="E364" s="102"/>
      <c r="F364" s="102"/>
    </row>
    <row r="365" spans="3:6" s="18" customFormat="1" x14ac:dyDescent="0.2">
      <c r="C365" s="102"/>
      <c r="D365" s="102"/>
      <c r="E365" s="102"/>
      <c r="F365" s="102"/>
    </row>
    <row r="366" spans="3:6" s="18" customFormat="1" x14ac:dyDescent="0.2">
      <c r="C366" s="102"/>
      <c r="D366" s="102"/>
      <c r="E366" s="102"/>
      <c r="F366" s="102"/>
    </row>
    <row r="367" spans="3:6" s="18" customFormat="1" x14ac:dyDescent="0.2">
      <c r="C367" s="102"/>
      <c r="D367" s="102"/>
      <c r="E367" s="102"/>
      <c r="F367" s="102"/>
    </row>
    <row r="368" spans="3:6" s="18" customFormat="1" x14ac:dyDescent="0.2">
      <c r="C368" s="102"/>
      <c r="D368" s="102"/>
      <c r="E368" s="102"/>
      <c r="F368" s="102"/>
    </row>
    <row r="369" spans="3:6" s="18" customFormat="1" x14ac:dyDescent="0.2">
      <c r="C369" s="102"/>
      <c r="D369" s="102"/>
      <c r="E369" s="102"/>
      <c r="F369" s="102"/>
    </row>
    <row r="370" spans="3:6" s="18" customFormat="1" x14ac:dyDescent="0.2">
      <c r="C370" s="102"/>
      <c r="D370" s="102"/>
      <c r="E370" s="102"/>
      <c r="F370" s="102"/>
    </row>
    <row r="371" spans="3:6" s="18" customFormat="1" x14ac:dyDescent="0.2">
      <c r="C371" s="102"/>
      <c r="D371" s="102"/>
      <c r="E371" s="102"/>
      <c r="F371" s="102"/>
    </row>
    <row r="372" spans="3:6" s="18" customFormat="1" x14ac:dyDescent="0.2">
      <c r="C372" s="102"/>
      <c r="D372" s="102"/>
      <c r="E372" s="102"/>
      <c r="F372" s="102"/>
    </row>
    <row r="373" spans="3:6" s="18" customFormat="1" x14ac:dyDescent="0.2">
      <c r="C373" s="102"/>
      <c r="D373" s="102"/>
      <c r="E373" s="102"/>
      <c r="F373" s="102"/>
    </row>
    <row r="374" spans="3:6" s="18" customFormat="1" x14ac:dyDescent="0.2">
      <c r="C374" s="102"/>
      <c r="D374" s="102"/>
      <c r="E374" s="102"/>
      <c r="F374" s="102"/>
    </row>
    <row r="375" spans="3:6" s="18" customFormat="1" x14ac:dyDescent="0.2">
      <c r="C375" s="102"/>
      <c r="D375" s="102"/>
      <c r="E375" s="102"/>
      <c r="F375" s="102"/>
    </row>
    <row r="376" spans="3:6" s="18" customFormat="1" x14ac:dyDescent="0.2">
      <c r="C376" s="102"/>
      <c r="D376" s="102"/>
      <c r="E376" s="102"/>
      <c r="F376" s="102"/>
    </row>
    <row r="377" spans="3:6" s="18" customFormat="1" x14ac:dyDescent="0.2">
      <c r="C377" s="102"/>
      <c r="D377" s="102"/>
      <c r="E377" s="102"/>
      <c r="F377" s="102"/>
    </row>
    <row r="378" spans="3:6" s="18" customFormat="1" x14ac:dyDescent="0.2">
      <c r="C378" s="102"/>
      <c r="D378" s="102"/>
      <c r="E378" s="102"/>
      <c r="F378" s="102"/>
    </row>
    <row r="379" spans="3:6" s="18" customFormat="1" x14ac:dyDescent="0.2">
      <c r="C379" s="102"/>
      <c r="D379" s="102"/>
      <c r="E379" s="102"/>
      <c r="F379" s="102"/>
    </row>
    <row r="380" spans="3:6" s="18" customFormat="1" x14ac:dyDescent="0.2">
      <c r="C380" s="102"/>
      <c r="D380" s="102"/>
      <c r="E380" s="102"/>
      <c r="F380" s="102"/>
    </row>
    <row r="381" spans="3:6" s="18" customFormat="1" x14ac:dyDescent="0.2">
      <c r="C381" s="102"/>
      <c r="D381" s="102"/>
      <c r="E381" s="102"/>
      <c r="F381" s="102"/>
    </row>
    <row r="382" spans="3:6" s="18" customFormat="1" x14ac:dyDescent="0.2">
      <c r="C382" s="102"/>
      <c r="D382" s="102"/>
      <c r="E382" s="102"/>
      <c r="F382" s="102"/>
    </row>
    <row r="383" spans="3:6" s="18" customFormat="1" x14ac:dyDescent="0.2">
      <c r="C383" s="102"/>
      <c r="D383" s="102"/>
      <c r="E383" s="102"/>
      <c r="F383" s="102"/>
    </row>
    <row r="384" spans="3:6" s="18" customFormat="1" x14ac:dyDescent="0.2">
      <c r="C384" s="102"/>
      <c r="D384" s="102"/>
      <c r="E384" s="102"/>
      <c r="F384" s="102"/>
    </row>
    <row r="385" spans="3:6" s="18" customFormat="1" x14ac:dyDescent="0.2">
      <c r="C385" s="102"/>
      <c r="D385" s="102"/>
      <c r="E385" s="102"/>
      <c r="F385" s="102"/>
    </row>
    <row r="386" spans="3:6" s="18" customFormat="1" x14ac:dyDescent="0.2">
      <c r="C386" s="102"/>
      <c r="D386" s="102"/>
      <c r="E386" s="102"/>
      <c r="F386" s="102"/>
    </row>
    <row r="387" spans="3:6" s="18" customFormat="1" x14ac:dyDescent="0.2">
      <c r="C387" s="102"/>
      <c r="D387" s="102"/>
      <c r="E387" s="102"/>
      <c r="F387" s="102"/>
    </row>
    <row r="388" spans="3:6" s="18" customFormat="1" x14ac:dyDescent="0.2">
      <c r="C388" s="102"/>
      <c r="D388" s="102"/>
      <c r="E388" s="102"/>
      <c r="F388" s="102"/>
    </row>
    <row r="389" spans="3:6" s="18" customFormat="1" x14ac:dyDescent="0.2">
      <c r="C389" s="102"/>
      <c r="D389" s="102"/>
      <c r="E389" s="102"/>
      <c r="F389" s="102"/>
    </row>
    <row r="390" spans="3:6" s="18" customFormat="1" x14ac:dyDescent="0.2">
      <c r="C390" s="102"/>
      <c r="D390" s="102"/>
      <c r="E390" s="102"/>
      <c r="F390" s="102"/>
    </row>
    <row r="391" spans="3:6" s="18" customFormat="1" x14ac:dyDescent="0.2">
      <c r="C391" s="102"/>
      <c r="D391" s="102"/>
      <c r="E391" s="102"/>
      <c r="F391" s="102"/>
    </row>
    <row r="392" spans="3:6" s="18" customFormat="1" x14ac:dyDescent="0.2">
      <c r="C392" s="102"/>
      <c r="D392" s="102"/>
      <c r="E392" s="102"/>
      <c r="F392" s="102"/>
    </row>
    <row r="393" spans="3:6" s="18" customFormat="1" x14ac:dyDescent="0.2">
      <c r="C393" s="102"/>
      <c r="D393" s="102"/>
      <c r="E393" s="102"/>
      <c r="F393" s="102"/>
    </row>
    <row r="394" spans="3:6" s="18" customFormat="1" x14ac:dyDescent="0.2">
      <c r="C394" s="102"/>
      <c r="D394" s="102"/>
      <c r="E394" s="102"/>
      <c r="F394" s="102"/>
    </row>
    <row r="395" spans="3:6" s="18" customFormat="1" x14ac:dyDescent="0.2">
      <c r="C395" s="102"/>
      <c r="D395" s="102"/>
      <c r="E395" s="102"/>
      <c r="F395" s="102"/>
    </row>
    <row r="396" spans="3:6" s="18" customFormat="1" x14ac:dyDescent="0.2">
      <c r="C396" s="102"/>
      <c r="D396" s="102"/>
      <c r="E396" s="102"/>
      <c r="F396" s="102"/>
    </row>
    <row r="397" spans="3:6" s="18" customFormat="1" x14ac:dyDescent="0.2">
      <c r="C397" s="102"/>
      <c r="D397" s="102"/>
      <c r="E397" s="102"/>
      <c r="F397" s="102"/>
    </row>
    <row r="398" spans="3:6" s="18" customFormat="1" x14ac:dyDescent="0.2">
      <c r="C398" s="102"/>
      <c r="D398" s="102"/>
      <c r="E398" s="102"/>
      <c r="F398" s="102"/>
    </row>
    <row r="399" spans="3:6" s="18" customFormat="1" x14ac:dyDescent="0.2">
      <c r="C399" s="102"/>
      <c r="D399" s="102"/>
      <c r="E399" s="102"/>
      <c r="F399" s="102"/>
    </row>
    <row r="400" spans="3:6" s="18" customFormat="1" x14ac:dyDescent="0.2">
      <c r="C400" s="102"/>
      <c r="D400" s="102"/>
      <c r="E400" s="102"/>
      <c r="F400" s="102"/>
    </row>
    <row r="401" spans="3:6" s="18" customFormat="1" x14ac:dyDescent="0.2">
      <c r="C401" s="102"/>
      <c r="D401" s="102"/>
      <c r="E401" s="102"/>
      <c r="F401" s="102"/>
    </row>
    <row r="402" spans="3:6" s="18" customFormat="1" x14ac:dyDescent="0.2">
      <c r="C402" s="102"/>
      <c r="D402" s="102"/>
      <c r="E402" s="102"/>
      <c r="F402" s="102"/>
    </row>
    <row r="403" spans="3:6" s="18" customFormat="1" x14ac:dyDescent="0.2">
      <c r="C403" s="102"/>
      <c r="D403" s="102"/>
      <c r="E403" s="102"/>
      <c r="F403" s="102"/>
    </row>
    <row r="404" spans="3:6" s="18" customFormat="1" x14ac:dyDescent="0.2">
      <c r="C404" s="102"/>
      <c r="D404" s="102"/>
      <c r="E404" s="102"/>
      <c r="F404" s="102"/>
    </row>
    <row r="405" spans="3:6" s="18" customFormat="1" x14ac:dyDescent="0.2">
      <c r="C405" s="102"/>
      <c r="D405" s="102"/>
      <c r="E405" s="102"/>
      <c r="F405" s="102"/>
    </row>
    <row r="406" spans="3:6" s="18" customFormat="1" x14ac:dyDescent="0.2">
      <c r="C406" s="102"/>
      <c r="D406" s="102"/>
      <c r="E406" s="102"/>
      <c r="F406" s="102"/>
    </row>
    <row r="407" spans="3:6" s="18" customFormat="1" x14ac:dyDescent="0.2">
      <c r="C407" s="102"/>
      <c r="D407" s="102"/>
      <c r="E407" s="102"/>
      <c r="F407" s="102"/>
    </row>
    <row r="408" spans="3:6" s="18" customFormat="1" x14ac:dyDescent="0.2">
      <c r="C408" s="102"/>
      <c r="D408" s="102"/>
      <c r="E408" s="102"/>
      <c r="F408" s="102"/>
    </row>
    <row r="409" spans="3:6" s="18" customFormat="1" x14ac:dyDescent="0.2">
      <c r="C409" s="102"/>
      <c r="D409" s="102"/>
      <c r="E409" s="102"/>
      <c r="F409" s="102"/>
    </row>
    <row r="410" spans="3:6" s="18" customFormat="1" x14ac:dyDescent="0.2">
      <c r="C410" s="102"/>
      <c r="D410" s="102"/>
      <c r="E410" s="102"/>
      <c r="F410" s="102"/>
    </row>
    <row r="411" spans="3:6" s="18" customFormat="1" x14ac:dyDescent="0.2">
      <c r="C411" s="102"/>
      <c r="D411" s="102"/>
      <c r="E411" s="102"/>
      <c r="F411" s="102"/>
    </row>
    <row r="412" spans="3:6" s="18" customFormat="1" x14ac:dyDescent="0.2">
      <c r="C412" s="102"/>
      <c r="D412" s="102"/>
      <c r="E412" s="102"/>
      <c r="F412" s="102"/>
    </row>
    <row r="413" spans="3:6" s="18" customFormat="1" x14ac:dyDescent="0.2">
      <c r="C413" s="102"/>
      <c r="D413" s="102"/>
      <c r="E413" s="102"/>
      <c r="F413" s="102"/>
    </row>
    <row r="414" spans="3:6" s="18" customFormat="1" x14ac:dyDescent="0.2">
      <c r="C414" s="102"/>
      <c r="D414" s="102"/>
      <c r="E414" s="102"/>
      <c r="F414" s="102"/>
    </row>
    <row r="415" spans="3:6" s="18" customFormat="1" x14ac:dyDescent="0.2">
      <c r="C415" s="102"/>
      <c r="D415" s="102"/>
      <c r="E415" s="102"/>
      <c r="F415" s="102"/>
    </row>
    <row r="416" spans="3:6" s="18" customFormat="1" x14ac:dyDescent="0.2">
      <c r="C416" s="102"/>
      <c r="D416" s="102"/>
      <c r="E416" s="102"/>
      <c r="F416" s="102"/>
    </row>
    <row r="417" spans="3:6" s="18" customFormat="1" x14ac:dyDescent="0.2">
      <c r="C417" s="102"/>
      <c r="D417" s="102"/>
      <c r="E417" s="102"/>
      <c r="F417" s="102"/>
    </row>
    <row r="418" spans="3:6" s="18" customFormat="1" x14ac:dyDescent="0.2">
      <c r="C418" s="102"/>
      <c r="D418" s="102"/>
      <c r="E418" s="102"/>
      <c r="F418" s="102"/>
    </row>
    <row r="419" spans="3:6" s="18" customFormat="1" x14ac:dyDescent="0.2">
      <c r="C419" s="102"/>
      <c r="D419" s="102"/>
      <c r="E419" s="102"/>
      <c r="F419" s="102"/>
    </row>
    <row r="420" spans="3:6" s="18" customFormat="1" x14ac:dyDescent="0.2">
      <c r="C420" s="102"/>
      <c r="D420" s="102"/>
      <c r="E420" s="102"/>
      <c r="F420" s="102"/>
    </row>
    <row r="421" spans="3:6" s="18" customFormat="1" x14ac:dyDescent="0.2">
      <c r="C421" s="102"/>
      <c r="D421" s="102"/>
      <c r="E421" s="102"/>
      <c r="F421" s="102"/>
    </row>
    <row r="422" spans="3:6" s="18" customFormat="1" x14ac:dyDescent="0.2">
      <c r="C422" s="102"/>
      <c r="D422" s="102"/>
      <c r="E422" s="102"/>
      <c r="F422" s="102"/>
    </row>
    <row r="423" spans="3:6" s="18" customFormat="1" x14ac:dyDescent="0.2">
      <c r="C423" s="102"/>
      <c r="D423" s="102"/>
      <c r="E423" s="102"/>
      <c r="F423" s="102"/>
    </row>
    <row r="424" spans="3:6" s="18" customFormat="1" x14ac:dyDescent="0.2">
      <c r="C424" s="102"/>
      <c r="D424" s="102"/>
      <c r="E424" s="102"/>
      <c r="F424" s="102"/>
    </row>
    <row r="425" spans="3:6" s="18" customFormat="1" x14ac:dyDescent="0.2">
      <c r="C425" s="102"/>
      <c r="D425" s="102"/>
      <c r="E425" s="102"/>
      <c r="F425" s="102"/>
    </row>
    <row r="426" spans="3:6" s="18" customFormat="1" x14ac:dyDescent="0.2">
      <c r="C426" s="102"/>
      <c r="D426" s="102"/>
      <c r="E426" s="102"/>
      <c r="F426" s="102"/>
    </row>
    <row r="427" spans="3:6" s="18" customFormat="1" x14ac:dyDescent="0.2">
      <c r="C427" s="102"/>
      <c r="D427" s="102"/>
      <c r="E427" s="102"/>
      <c r="F427" s="102"/>
    </row>
    <row r="428" spans="3:6" s="18" customFormat="1" x14ac:dyDescent="0.2">
      <c r="C428" s="102"/>
      <c r="D428" s="102"/>
      <c r="E428" s="102"/>
      <c r="F428" s="102"/>
    </row>
    <row r="429" spans="3:6" s="18" customFormat="1" x14ac:dyDescent="0.2">
      <c r="C429" s="102"/>
      <c r="D429" s="102"/>
      <c r="E429" s="102"/>
      <c r="F429" s="102"/>
    </row>
    <row r="430" spans="3:6" s="18" customFormat="1" x14ac:dyDescent="0.2">
      <c r="C430" s="102"/>
      <c r="D430" s="102"/>
      <c r="E430" s="102"/>
      <c r="F430" s="102"/>
    </row>
    <row r="431" spans="3:6" s="18" customFormat="1" x14ac:dyDescent="0.2">
      <c r="C431" s="102"/>
      <c r="D431" s="102"/>
      <c r="E431" s="102"/>
      <c r="F431" s="102"/>
    </row>
    <row r="432" spans="3:6" s="18" customFormat="1" x14ac:dyDescent="0.2">
      <c r="C432" s="102"/>
      <c r="D432" s="102"/>
      <c r="E432" s="102"/>
      <c r="F432" s="102"/>
    </row>
    <row r="433" spans="3:6" s="18" customFormat="1" x14ac:dyDescent="0.2">
      <c r="C433" s="102"/>
      <c r="D433" s="102"/>
      <c r="E433" s="102"/>
      <c r="F433" s="102"/>
    </row>
    <row r="434" spans="3:6" s="18" customFormat="1" x14ac:dyDescent="0.2">
      <c r="C434" s="102"/>
      <c r="D434" s="102"/>
      <c r="E434" s="102"/>
      <c r="F434" s="102"/>
    </row>
    <row r="435" spans="3:6" s="18" customFormat="1" x14ac:dyDescent="0.2">
      <c r="C435" s="102"/>
      <c r="D435" s="102"/>
      <c r="E435" s="102"/>
      <c r="F435" s="102"/>
    </row>
    <row r="436" spans="3:6" s="18" customFormat="1" x14ac:dyDescent="0.2">
      <c r="C436" s="102"/>
      <c r="D436" s="102"/>
      <c r="E436" s="102"/>
      <c r="F436" s="102"/>
    </row>
    <row r="437" spans="3:6" s="18" customFormat="1" x14ac:dyDescent="0.2">
      <c r="C437" s="102"/>
      <c r="D437" s="102"/>
      <c r="E437" s="102"/>
      <c r="F437" s="102"/>
    </row>
    <row r="438" spans="3:6" s="18" customFormat="1" x14ac:dyDescent="0.2">
      <c r="C438" s="102"/>
      <c r="D438" s="102"/>
      <c r="E438" s="102"/>
      <c r="F438" s="102"/>
    </row>
    <row r="439" spans="3:6" s="18" customFormat="1" x14ac:dyDescent="0.2">
      <c r="C439" s="102"/>
      <c r="D439" s="102"/>
      <c r="E439" s="102"/>
      <c r="F439" s="102"/>
    </row>
    <row r="440" spans="3:6" s="18" customFormat="1" x14ac:dyDescent="0.2">
      <c r="C440" s="102"/>
      <c r="D440" s="102"/>
      <c r="E440" s="102"/>
      <c r="F440" s="102"/>
    </row>
    <row r="441" spans="3:6" s="18" customFormat="1" x14ac:dyDescent="0.2">
      <c r="C441" s="102"/>
      <c r="D441" s="102"/>
      <c r="E441" s="102"/>
      <c r="F441" s="102"/>
    </row>
    <row r="442" spans="3:6" s="18" customFormat="1" x14ac:dyDescent="0.2">
      <c r="C442" s="102"/>
      <c r="D442" s="102"/>
      <c r="E442" s="102"/>
      <c r="F442" s="102"/>
    </row>
    <row r="443" spans="3:6" s="18" customFormat="1" x14ac:dyDescent="0.2">
      <c r="C443" s="102"/>
      <c r="D443" s="102"/>
      <c r="E443" s="102"/>
      <c r="F443" s="102"/>
    </row>
    <row r="444" spans="3:6" s="18" customFormat="1" x14ac:dyDescent="0.2">
      <c r="C444" s="102"/>
      <c r="D444" s="102"/>
      <c r="E444" s="102"/>
      <c r="F444" s="102"/>
    </row>
    <row r="445" spans="3:6" s="18" customFormat="1" x14ac:dyDescent="0.2">
      <c r="C445" s="102"/>
      <c r="D445" s="102"/>
      <c r="E445" s="102"/>
      <c r="F445" s="102"/>
    </row>
    <row r="446" spans="3:6" s="18" customFormat="1" x14ac:dyDescent="0.2">
      <c r="C446" s="102"/>
      <c r="D446" s="102"/>
      <c r="E446" s="102"/>
      <c r="F446" s="102"/>
    </row>
    <row r="447" spans="3:6" s="18" customFormat="1" x14ac:dyDescent="0.2">
      <c r="C447" s="102"/>
      <c r="D447" s="102"/>
      <c r="E447" s="102"/>
      <c r="F447" s="102"/>
    </row>
    <row r="448" spans="3:6" s="18" customFormat="1" x14ac:dyDescent="0.2">
      <c r="C448" s="102"/>
      <c r="D448" s="102"/>
      <c r="E448" s="102"/>
      <c r="F448" s="102"/>
    </row>
    <row r="449" spans="3:6" s="18" customFormat="1" x14ac:dyDescent="0.2">
      <c r="C449" s="102"/>
      <c r="D449" s="102"/>
      <c r="E449" s="102"/>
      <c r="F449" s="102"/>
    </row>
    <row r="450" spans="3:6" s="18" customFormat="1" x14ac:dyDescent="0.2">
      <c r="C450" s="102"/>
      <c r="D450" s="102"/>
      <c r="E450" s="102"/>
      <c r="F450" s="102"/>
    </row>
    <row r="451" spans="3:6" s="18" customFormat="1" x14ac:dyDescent="0.2">
      <c r="C451" s="102"/>
      <c r="D451" s="102"/>
      <c r="E451" s="102"/>
      <c r="F451" s="102"/>
    </row>
    <row r="452" spans="3:6" s="18" customFormat="1" x14ac:dyDescent="0.2">
      <c r="C452" s="102"/>
      <c r="D452" s="102"/>
      <c r="E452" s="102"/>
      <c r="F452" s="102"/>
    </row>
    <row r="453" spans="3:6" s="18" customFormat="1" x14ac:dyDescent="0.2">
      <c r="C453" s="102"/>
      <c r="D453" s="102"/>
      <c r="E453" s="102"/>
      <c r="F453" s="102"/>
    </row>
    <row r="454" spans="3:6" s="18" customFormat="1" x14ac:dyDescent="0.2">
      <c r="C454" s="102"/>
      <c r="D454" s="102"/>
      <c r="E454" s="102"/>
      <c r="F454" s="102"/>
    </row>
    <row r="455" spans="3:6" s="18" customFormat="1" x14ac:dyDescent="0.2">
      <c r="C455" s="102"/>
      <c r="D455" s="102"/>
      <c r="E455" s="102"/>
      <c r="F455" s="102"/>
    </row>
    <row r="456" spans="3:6" s="18" customFormat="1" x14ac:dyDescent="0.2">
      <c r="C456" s="102"/>
      <c r="D456" s="102"/>
      <c r="E456" s="102"/>
      <c r="F456" s="102"/>
    </row>
    <row r="457" spans="3:6" s="18" customFormat="1" x14ac:dyDescent="0.2">
      <c r="C457" s="102"/>
      <c r="D457" s="102"/>
      <c r="E457" s="102"/>
      <c r="F457" s="102"/>
    </row>
    <row r="458" spans="3:6" s="18" customFormat="1" x14ac:dyDescent="0.2">
      <c r="C458" s="102"/>
      <c r="D458" s="102"/>
      <c r="E458" s="102"/>
      <c r="F458" s="102"/>
    </row>
    <row r="459" spans="3:6" s="18" customFormat="1" x14ac:dyDescent="0.2">
      <c r="C459" s="102"/>
      <c r="D459" s="102"/>
      <c r="E459" s="102"/>
      <c r="F459" s="102"/>
    </row>
    <row r="460" spans="3:6" s="18" customFormat="1" x14ac:dyDescent="0.2">
      <c r="C460" s="102"/>
      <c r="D460" s="102"/>
      <c r="E460" s="102"/>
      <c r="F460" s="102"/>
    </row>
    <row r="461" spans="3:6" s="18" customFormat="1" x14ac:dyDescent="0.2">
      <c r="C461" s="102"/>
      <c r="D461" s="102"/>
      <c r="E461" s="102"/>
      <c r="F461" s="102"/>
    </row>
    <row r="462" spans="3:6" s="18" customFormat="1" x14ac:dyDescent="0.2">
      <c r="C462" s="102"/>
      <c r="D462" s="102"/>
      <c r="E462" s="102"/>
      <c r="F462" s="102"/>
    </row>
    <row r="463" spans="3:6" s="18" customFormat="1" x14ac:dyDescent="0.2">
      <c r="C463" s="102"/>
      <c r="D463" s="102"/>
      <c r="E463" s="102"/>
      <c r="F463" s="102"/>
    </row>
    <row r="464" spans="3:6" s="18" customFormat="1" x14ac:dyDescent="0.2">
      <c r="C464" s="102"/>
      <c r="D464" s="102"/>
      <c r="E464" s="102"/>
      <c r="F464" s="102"/>
    </row>
    <row r="465" spans="3:6" s="18" customFormat="1" x14ac:dyDescent="0.2">
      <c r="C465" s="102"/>
      <c r="D465" s="102"/>
      <c r="E465" s="102"/>
      <c r="F465" s="102"/>
    </row>
    <row r="466" spans="3:6" s="18" customFormat="1" x14ac:dyDescent="0.2">
      <c r="C466" s="102"/>
      <c r="D466" s="102"/>
      <c r="E466" s="102"/>
      <c r="F466" s="102"/>
    </row>
    <row r="467" spans="3:6" s="18" customFormat="1" x14ac:dyDescent="0.2">
      <c r="C467" s="102"/>
      <c r="D467" s="102"/>
      <c r="E467" s="102"/>
      <c r="F467" s="102"/>
    </row>
    <row r="468" spans="3:6" s="18" customFormat="1" x14ac:dyDescent="0.2">
      <c r="C468" s="102"/>
      <c r="D468" s="102"/>
      <c r="E468" s="102"/>
      <c r="F468" s="102"/>
    </row>
    <row r="469" spans="3:6" s="18" customFormat="1" x14ac:dyDescent="0.2">
      <c r="C469" s="102"/>
      <c r="D469" s="102"/>
      <c r="E469" s="102"/>
      <c r="F469" s="102"/>
    </row>
    <row r="470" spans="3:6" s="18" customFormat="1" x14ac:dyDescent="0.2">
      <c r="C470" s="102"/>
      <c r="D470" s="102"/>
      <c r="E470" s="102"/>
      <c r="F470" s="102"/>
    </row>
    <row r="471" spans="3:6" s="18" customFormat="1" x14ac:dyDescent="0.2">
      <c r="C471" s="102"/>
      <c r="D471" s="102"/>
      <c r="E471" s="102"/>
      <c r="F471" s="102"/>
    </row>
    <row r="472" spans="3:6" s="18" customFormat="1" x14ac:dyDescent="0.2">
      <c r="C472" s="102"/>
      <c r="D472" s="102"/>
      <c r="E472" s="102"/>
      <c r="F472" s="102"/>
    </row>
    <row r="473" spans="3:6" s="18" customFormat="1" x14ac:dyDescent="0.2">
      <c r="C473" s="102"/>
      <c r="D473" s="102"/>
      <c r="E473" s="102"/>
      <c r="F473" s="102"/>
    </row>
    <row r="474" spans="3:6" s="18" customFormat="1" x14ac:dyDescent="0.2">
      <c r="C474" s="102"/>
      <c r="D474" s="102"/>
      <c r="E474" s="102"/>
      <c r="F474" s="102"/>
    </row>
    <row r="475" spans="3:6" s="18" customFormat="1" x14ac:dyDescent="0.2">
      <c r="C475" s="102"/>
      <c r="D475" s="102"/>
      <c r="E475" s="102"/>
      <c r="F475" s="102"/>
    </row>
    <row r="476" spans="3:6" s="18" customFormat="1" x14ac:dyDescent="0.2">
      <c r="C476" s="102"/>
      <c r="D476" s="102"/>
      <c r="E476" s="102"/>
      <c r="F476" s="102"/>
    </row>
    <row r="477" spans="3:6" s="18" customFormat="1" x14ac:dyDescent="0.2">
      <c r="C477" s="102"/>
      <c r="D477" s="102"/>
      <c r="E477" s="102"/>
      <c r="F477" s="102"/>
    </row>
    <row r="478" spans="3:6" s="18" customFormat="1" x14ac:dyDescent="0.2">
      <c r="C478" s="102"/>
      <c r="D478" s="102"/>
      <c r="E478" s="102"/>
      <c r="F478" s="102"/>
    </row>
    <row r="479" spans="3:6" s="18" customFormat="1" x14ac:dyDescent="0.2">
      <c r="C479" s="102"/>
      <c r="D479" s="102"/>
      <c r="E479" s="102"/>
      <c r="F479" s="102"/>
    </row>
    <row r="480" spans="3:6" s="18" customFormat="1" x14ac:dyDescent="0.2">
      <c r="C480" s="102"/>
      <c r="D480" s="102"/>
      <c r="E480" s="102"/>
      <c r="F480" s="102"/>
    </row>
    <row r="481" spans="3:6" s="18" customFormat="1" x14ac:dyDescent="0.2">
      <c r="C481" s="102"/>
      <c r="D481" s="102"/>
      <c r="E481" s="102"/>
      <c r="F481" s="102"/>
    </row>
    <row r="482" spans="3:6" s="18" customFormat="1" x14ac:dyDescent="0.2">
      <c r="C482" s="102"/>
      <c r="D482" s="102"/>
      <c r="E482" s="102"/>
      <c r="F482" s="102"/>
    </row>
    <row r="483" spans="3:6" s="18" customFormat="1" x14ac:dyDescent="0.2">
      <c r="C483" s="102"/>
      <c r="D483" s="102"/>
      <c r="E483" s="102"/>
      <c r="F483" s="102"/>
    </row>
    <row r="484" spans="3:6" s="18" customFormat="1" x14ac:dyDescent="0.2">
      <c r="C484" s="102"/>
      <c r="D484" s="102"/>
      <c r="E484" s="102"/>
      <c r="F484" s="102"/>
    </row>
    <row r="485" spans="3:6" s="18" customFormat="1" x14ac:dyDescent="0.2">
      <c r="C485" s="102"/>
      <c r="D485" s="102"/>
      <c r="E485" s="102"/>
      <c r="F485" s="102"/>
    </row>
    <row r="486" spans="3:6" s="18" customFormat="1" x14ac:dyDescent="0.2">
      <c r="C486" s="102"/>
      <c r="D486" s="102"/>
      <c r="E486" s="102"/>
      <c r="F486" s="102"/>
    </row>
    <row r="487" spans="3:6" s="18" customFormat="1" x14ac:dyDescent="0.2">
      <c r="C487" s="102"/>
      <c r="D487" s="102"/>
      <c r="E487" s="102"/>
      <c r="F487" s="102"/>
    </row>
    <row r="488" spans="3:6" s="18" customFormat="1" x14ac:dyDescent="0.2">
      <c r="C488" s="102"/>
      <c r="D488" s="102"/>
      <c r="E488" s="102"/>
      <c r="F488" s="102"/>
    </row>
    <row r="489" spans="3:6" s="18" customFormat="1" x14ac:dyDescent="0.2">
      <c r="C489" s="102"/>
      <c r="D489" s="102"/>
      <c r="E489" s="102"/>
      <c r="F489" s="102"/>
    </row>
    <row r="490" spans="3:6" s="18" customFormat="1" x14ac:dyDescent="0.2">
      <c r="C490" s="102"/>
      <c r="D490" s="102"/>
      <c r="E490" s="102"/>
      <c r="F490" s="102"/>
    </row>
    <row r="491" spans="3:6" s="18" customFormat="1" x14ac:dyDescent="0.2">
      <c r="C491" s="102"/>
      <c r="D491" s="102"/>
      <c r="E491" s="102"/>
      <c r="F491" s="102"/>
    </row>
    <row r="492" spans="3:6" s="18" customFormat="1" x14ac:dyDescent="0.2">
      <c r="C492" s="102"/>
      <c r="D492" s="102"/>
      <c r="E492" s="102"/>
      <c r="F492" s="102"/>
    </row>
    <row r="493" spans="3:6" s="18" customFormat="1" x14ac:dyDescent="0.2">
      <c r="C493" s="102"/>
      <c r="D493" s="102"/>
      <c r="E493" s="102"/>
      <c r="F493" s="102"/>
    </row>
    <row r="494" spans="3:6" s="18" customFormat="1" x14ac:dyDescent="0.2">
      <c r="C494" s="102"/>
      <c r="D494" s="102"/>
      <c r="E494" s="102"/>
      <c r="F494" s="102"/>
    </row>
    <row r="495" spans="3:6" s="18" customFormat="1" x14ac:dyDescent="0.2">
      <c r="C495" s="102"/>
      <c r="D495" s="102"/>
      <c r="E495" s="102"/>
      <c r="F495" s="102"/>
    </row>
    <row r="496" spans="3:6" s="18" customFormat="1" x14ac:dyDescent="0.2">
      <c r="C496" s="102"/>
      <c r="D496" s="102"/>
      <c r="E496" s="102"/>
      <c r="F496" s="102"/>
    </row>
    <row r="497" spans="3:6" s="18" customFormat="1" x14ac:dyDescent="0.2">
      <c r="C497" s="102"/>
      <c r="D497" s="102"/>
      <c r="E497" s="102"/>
      <c r="F497" s="102"/>
    </row>
    <row r="498" spans="3:6" s="18" customFormat="1" x14ac:dyDescent="0.2">
      <c r="C498" s="102"/>
      <c r="D498" s="102"/>
      <c r="E498" s="102"/>
      <c r="F498" s="102"/>
    </row>
    <row r="499" spans="3:6" s="18" customFormat="1" x14ac:dyDescent="0.2">
      <c r="C499" s="102"/>
      <c r="D499" s="102"/>
      <c r="E499" s="102"/>
      <c r="F499" s="102"/>
    </row>
    <row r="500" spans="3:6" s="18" customFormat="1" x14ac:dyDescent="0.2">
      <c r="C500" s="102"/>
      <c r="D500" s="102"/>
      <c r="E500" s="102"/>
      <c r="F500" s="102"/>
    </row>
    <row r="501" spans="3:6" s="18" customFormat="1" x14ac:dyDescent="0.2">
      <c r="C501" s="102"/>
      <c r="D501" s="102"/>
      <c r="E501" s="102"/>
      <c r="F501" s="102"/>
    </row>
    <row r="502" spans="3:6" s="18" customFormat="1" x14ac:dyDescent="0.2">
      <c r="C502" s="102"/>
      <c r="D502" s="102"/>
      <c r="E502" s="102"/>
      <c r="F502" s="102"/>
    </row>
    <row r="503" spans="3:6" s="18" customFormat="1" x14ac:dyDescent="0.2">
      <c r="C503" s="102"/>
      <c r="D503" s="102"/>
      <c r="E503" s="102"/>
      <c r="F503" s="102"/>
    </row>
    <row r="504" spans="3:6" s="18" customFormat="1" x14ac:dyDescent="0.2">
      <c r="C504" s="102"/>
      <c r="D504" s="102"/>
      <c r="E504" s="102"/>
      <c r="F504" s="102"/>
    </row>
    <row r="505" spans="3:6" s="18" customFormat="1" x14ac:dyDescent="0.2">
      <c r="C505" s="102"/>
      <c r="D505" s="102"/>
      <c r="E505" s="102"/>
      <c r="F505" s="102"/>
    </row>
    <row r="506" spans="3:6" s="18" customFormat="1" x14ac:dyDescent="0.2">
      <c r="C506" s="102"/>
      <c r="D506" s="102"/>
      <c r="E506" s="102"/>
      <c r="F506" s="102"/>
    </row>
    <row r="507" spans="3:6" s="18" customFormat="1" x14ac:dyDescent="0.2">
      <c r="C507" s="102"/>
      <c r="D507" s="102"/>
      <c r="E507" s="102"/>
      <c r="F507" s="102"/>
    </row>
    <row r="508" spans="3:6" s="18" customFormat="1" x14ac:dyDescent="0.2">
      <c r="C508" s="102"/>
      <c r="D508" s="102"/>
      <c r="E508" s="102"/>
      <c r="F508" s="102"/>
    </row>
    <row r="509" spans="3:6" s="18" customFormat="1" x14ac:dyDescent="0.2">
      <c r="C509" s="102"/>
      <c r="D509" s="102"/>
      <c r="E509" s="102"/>
      <c r="F509" s="102"/>
    </row>
    <row r="510" spans="3:6" s="18" customFormat="1" x14ac:dyDescent="0.2">
      <c r="C510" s="102"/>
      <c r="D510" s="102"/>
      <c r="E510" s="102"/>
      <c r="F510" s="102"/>
    </row>
    <row r="511" spans="3:6" s="18" customFormat="1" x14ac:dyDescent="0.2">
      <c r="C511" s="102"/>
      <c r="D511" s="102"/>
      <c r="E511" s="102"/>
      <c r="F511" s="102"/>
    </row>
    <row r="512" spans="3:6" s="18" customFormat="1" x14ac:dyDescent="0.2">
      <c r="C512" s="102"/>
      <c r="D512" s="102"/>
      <c r="E512" s="102"/>
      <c r="F512" s="102"/>
    </row>
    <row r="513" spans="3:6" s="18" customFormat="1" x14ac:dyDescent="0.2">
      <c r="C513" s="102"/>
      <c r="D513" s="102"/>
      <c r="E513" s="102"/>
      <c r="F513" s="102"/>
    </row>
    <row r="514" spans="3:6" s="18" customFormat="1" x14ac:dyDescent="0.2">
      <c r="C514" s="102"/>
      <c r="D514" s="102"/>
      <c r="E514" s="102"/>
      <c r="F514" s="102"/>
    </row>
    <row r="515" spans="3:6" s="18" customFormat="1" x14ac:dyDescent="0.2">
      <c r="C515" s="102"/>
      <c r="D515" s="102"/>
      <c r="E515" s="102"/>
      <c r="F515" s="102"/>
    </row>
    <row r="516" spans="3:6" s="18" customFormat="1" x14ac:dyDescent="0.2">
      <c r="C516" s="102"/>
      <c r="D516" s="102"/>
      <c r="E516" s="102"/>
      <c r="F516" s="102"/>
    </row>
    <row r="517" spans="3:6" s="18" customFormat="1" x14ac:dyDescent="0.2">
      <c r="C517" s="102"/>
      <c r="D517" s="102"/>
      <c r="E517" s="102"/>
      <c r="F517" s="102"/>
    </row>
    <row r="518" spans="3:6" s="18" customFormat="1" x14ac:dyDescent="0.2">
      <c r="C518" s="102"/>
      <c r="D518" s="102"/>
      <c r="E518" s="102"/>
      <c r="F518" s="102"/>
    </row>
    <row r="519" spans="3:6" s="18" customFormat="1" x14ac:dyDescent="0.2">
      <c r="C519" s="102"/>
      <c r="D519" s="102"/>
      <c r="E519" s="102"/>
      <c r="F519" s="102"/>
    </row>
    <row r="520" spans="3:6" s="18" customFormat="1" x14ac:dyDescent="0.2">
      <c r="C520" s="102"/>
      <c r="D520" s="102"/>
      <c r="E520" s="102"/>
      <c r="F520" s="102"/>
    </row>
    <row r="521" spans="3:6" s="18" customFormat="1" x14ac:dyDescent="0.2">
      <c r="C521" s="102"/>
      <c r="D521" s="102"/>
      <c r="E521" s="102"/>
      <c r="F521" s="102"/>
    </row>
    <row r="522" spans="3:6" s="18" customFormat="1" x14ac:dyDescent="0.2">
      <c r="C522" s="102"/>
      <c r="D522" s="102"/>
      <c r="E522" s="102"/>
      <c r="F522" s="102"/>
    </row>
    <row r="523" spans="3:6" s="18" customFormat="1" x14ac:dyDescent="0.2">
      <c r="C523" s="102"/>
      <c r="D523" s="102"/>
      <c r="E523" s="102"/>
      <c r="F523" s="102"/>
    </row>
    <row r="524" spans="3:6" s="18" customFormat="1" x14ac:dyDescent="0.2">
      <c r="C524" s="102"/>
      <c r="D524" s="102"/>
      <c r="E524" s="102"/>
      <c r="F524" s="102"/>
    </row>
    <row r="525" spans="3:6" s="18" customFormat="1" x14ac:dyDescent="0.2">
      <c r="C525" s="102"/>
      <c r="D525" s="102"/>
      <c r="E525" s="102"/>
      <c r="F525" s="102"/>
    </row>
    <row r="526" spans="3:6" s="18" customFormat="1" x14ac:dyDescent="0.2">
      <c r="C526" s="102"/>
      <c r="D526" s="102"/>
      <c r="E526" s="102"/>
      <c r="F526" s="102"/>
    </row>
    <row r="527" spans="3:6" s="18" customFormat="1" x14ac:dyDescent="0.2">
      <c r="C527" s="102"/>
      <c r="D527" s="102"/>
      <c r="E527" s="102"/>
      <c r="F527" s="102"/>
    </row>
    <row r="528" spans="3:6" s="18" customFormat="1" x14ac:dyDescent="0.2">
      <c r="C528" s="102"/>
      <c r="D528" s="102"/>
      <c r="E528" s="102"/>
      <c r="F528" s="102"/>
    </row>
    <row r="529" spans="3:6" s="18" customFormat="1" x14ac:dyDescent="0.2">
      <c r="C529" s="102"/>
      <c r="D529" s="102"/>
      <c r="E529" s="102"/>
      <c r="F529" s="102"/>
    </row>
    <row r="530" spans="3:6" s="18" customFormat="1" x14ac:dyDescent="0.2">
      <c r="C530" s="102"/>
      <c r="D530" s="102"/>
      <c r="E530" s="102"/>
      <c r="F530" s="102"/>
    </row>
    <row r="531" spans="3:6" s="18" customFormat="1" x14ac:dyDescent="0.2">
      <c r="C531" s="102"/>
      <c r="D531" s="102"/>
      <c r="E531" s="102"/>
      <c r="F531" s="102"/>
    </row>
    <row r="532" spans="3:6" s="18" customFormat="1" x14ac:dyDescent="0.2">
      <c r="C532" s="102"/>
      <c r="D532" s="102"/>
      <c r="E532" s="102"/>
      <c r="F532" s="102"/>
    </row>
    <row r="533" spans="3:6" s="18" customFormat="1" x14ac:dyDescent="0.2">
      <c r="C533" s="102"/>
      <c r="D533" s="102"/>
      <c r="E533" s="102"/>
      <c r="F533" s="102"/>
    </row>
    <row r="534" spans="3:6" s="18" customFormat="1" x14ac:dyDescent="0.2">
      <c r="C534" s="102"/>
      <c r="D534" s="102"/>
      <c r="E534" s="102"/>
      <c r="F534" s="102"/>
    </row>
    <row r="535" spans="3:6" s="18" customFormat="1" x14ac:dyDescent="0.2">
      <c r="C535" s="102"/>
      <c r="D535" s="102"/>
      <c r="E535" s="102"/>
      <c r="F535" s="102"/>
    </row>
    <row r="536" spans="3:6" s="18" customFormat="1" x14ac:dyDescent="0.2">
      <c r="C536" s="102"/>
      <c r="D536" s="102"/>
      <c r="E536" s="102"/>
      <c r="F536" s="102"/>
    </row>
    <row r="537" spans="3:6" s="18" customFormat="1" x14ac:dyDescent="0.2">
      <c r="C537" s="102"/>
      <c r="D537" s="102"/>
      <c r="E537" s="102"/>
      <c r="F537" s="102"/>
    </row>
    <row r="538" spans="3:6" s="18" customFormat="1" x14ac:dyDescent="0.2">
      <c r="C538" s="102"/>
      <c r="D538" s="102"/>
      <c r="E538" s="102"/>
      <c r="F538" s="102"/>
    </row>
    <row r="539" spans="3:6" s="18" customFormat="1" x14ac:dyDescent="0.2">
      <c r="C539" s="102"/>
      <c r="D539" s="102"/>
      <c r="E539" s="102"/>
      <c r="F539" s="102"/>
    </row>
    <row r="540" spans="3:6" s="18" customFormat="1" x14ac:dyDescent="0.2">
      <c r="C540" s="102"/>
      <c r="D540" s="102"/>
      <c r="E540" s="102"/>
      <c r="F540" s="102"/>
    </row>
    <row r="541" spans="3:6" s="18" customFormat="1" x14ac:dyDescent="0.2">
      <c r="C541" s="102"/>
      <c r="D541" s="102"/>
      <c r="E541" s="102"/>
      <c r="F541" s="102"/>
    </row>
    <row r="542" spans="3:6" s="18" customFormat="1" x14ac:dyDescent="0.2">
      <c r="C542" s="102"/>
      <c r="D542" s="102"/>
      <c r="E542" s="102"/>
      <c r="F542" s="102"/>
    </row>
    <row r="543" spans="3:6" s="18" customFormat="1" x14ac:dyDescent="0.2">
      <c r="C543" s="102"/>
      <c r="D543" s="102"/>
      <c r="E543" s="102"/>
      <c r="F543" s="102"/>
    </row>
    <row r="544" spans="3:6" s="18" customFormat="1" x14ac:dyDescent="0.2">
      <c r="C544" s="102"/>
      <c r="D544" s="102"/>
      <c r="E544" s="102"/>
      <c r="F544" s="102"/>
    </row>
    <row r="545" spans="3:6" s="18" customFormat="1" x14ac:dyDescent="0.2">
      <c r="C545" s="102"/>
      <c r="D545" s="102"/>
      <c r="E545" s="102"/>
      <c r="F545" s="102"/>
    </row>
    <row r="546" spans="3:6" s="18" customFormat="1" x14ac:dyDescent="0.2">
      <c r="C546" s="102"/>
      <c r="D546" s="102"/>
      <c r="E546" s="102"/>
      <c r="F546" s="102"/>
    </row>
    <row r="547" spans="3:6" s="18" customFormat="1" x14ac:dyDescent="0.2">
      <c r="C547" s="102"/>
      <c r="D547" s="102"/>
      <c r="E547" s="102"/>
      <c r="F547" s="102"/>
    </row>
    <row r="548" spans="3:6" s="18" customFormat="1" x14ac:dyDescent="0.2">
      <c r="C548" s="102"/>
      <c r="D548" s="102"/>
      <c r="E548" s="102"/>
      <c r="F548" s="102"/>
    </row>
    <row r="549" spans="3:6" s="18" customFormat="1" x14ac:dyDescent="0.2">
      <c r="C549" s="102"/>
      <c r="D549" s="102"/>
      <c r="E549" s="102"/>
      <c r="F549" s="102"/>
    </row>
    <row r="550" spans="3:6" s="18" customFormat="1" x14ac:dyDescent="0.2">
      <c r="C550" s="102"/>
      <c r="D550" s="102"/>
      <c r="E550" s="102"/>
      <c r="F550" s="102"/>
    </row>
    <row r="551" spans="3:6" s="18" customFormat="1" x14ac:dyDescent="0.2">
      <c r="C551" s="102"/>
      <c r="D551" s="102"/>
      <c r="E551" s="102"/>
      <c r="F551" s="102"/>
    </row>
    <row r="552" spans="3:6" s="18" customFormat="1" x14ac:dyDescent="0.2">
      <c r="C552" s="102"/>
      <c r="D552" s="102"/>
      <c r="E552" s="102"/>
      <c r="F552" s="102"/>
    </row>
    <row r="553" spans="3:6" s="18" customFormat="1" x14ac:dyDescent="0.2">
      <c r="C553" s="102"/>
      <c r="D553" s="102"/>
      <c r="E553" s="102"/>
      <c r="F553" s="102"/>
    </row>
    <row r="554" spans="3:6" s="18" customFormat="1" x14ac:dyDescent="0.2">
      <c r="C554" s="102"/>
      <c r="D554" s="102"/>
      <c r="E554" s="102"/>
      <c r="F554" s="102"/>
    </row>
    <row r="555" spans="3:6" s="18" customFormat="1" x14ac:dyDescent="0.2">
      <c r="C555" s="102"/>
      <c r="D555" s="102"/>
      <c r="E555" s="102"/>
      <c r="F555" s="102"/>
    </row>
    <row r="556" spans="3:6" s="18" customFormat="1" x14ac:dyDescent="0.2">
      <c r="C556" s="102"/>
      <c r="D556" s="102"/>
      <c r="E556" s="102"/>
      <c r="F556" s="102"/>
    </row>
    <row r="557" spans="3:6" s="18" customFormat="1" x14ac:dyDescent="0.2">
      <c r="C557" s="102"/>
      <c r="D557" s="102"/>
      <c r="E557" s="102"/>
      <c r="F557" s="102"/>
    </row>
    <row r="558" spans="3:6" s="18" customFormat="1" x14ac:dyDescent="0.2">
      <c r="C558" s="102"/>
      <c r="D558" s="102"/>
      <c r="E558" s="102"/>
      <c r="F558" s="102"/>
    </row>
    <row r="559" spans="3:6" s="18" customFormat="1" x14ac:dyDescent="0.2">
      <c r="C559" s="102"/>
      <c r="D559" s="102"/>
      <c r="E559" s="102"/>
      <c r="F559" s="102"/>
    </row>
    <row r="560" spans="3:6" s="18" customFormat="1" x14ac:dyDescent="0.2">
      <c r="C560" s="102"/>
      <c r="D560" s="102"/>
      <c r="E560" s="102"/>
      <c r="F560" s="102"/>
    </row>
    <row r="561" spans="3:6" s="18" customFormat="1" x14ac:dyDescent="0.2">
      <c r="C561" s="102"/>
      <c r="D561" s="102"/>
      <c r="E561" s="102"/>
      <c r="F561" s="102"/>
    </row>
    <row r="562" spans="3:6" s="18" customFormat="1" x14ac:dyDescent="0.2">
      <c r="C562" s="102"/>
      <c r="D562" s="102"/>
      <c r="E562" s="102"/>
      <c r="F562" s="102"/>
    </row>
    <row r="563" spans="3:6" s="18" customFormat="1" x14ac:dyDescent="0.2">
      <c r="C563" s="102"/>
      <c r="D563" s="102"/>
      <c r="E563" s="102"/>
      <c r="F563" s="102"/>
    </row>
    <row r="564" spans="3:6" s="18" customFormat="1" x14ac:dyDescent="0.2">
      <c r="C564" s="102"/>
      <c r="D564" s="102"/>
      <c r="E564" s="102"/>
      <c r="F564" s="102"/>
    </row>
    <row r="565" spans="3:6" s="18" customFormat="1" x14ac:dyDescent="0.2">
      <c r="C565" s="102"/>
      <c r="D565" s="102"/>
      <c r="E565" s="102"/>
      <c r="F565" s="102"/>
    </row>
    <row r="566" spans="3:6" s="18" customFormat="1" x14ac:dyDescent="0.2">
      <c r="C566" s="102"/>
      <c r="D566" s="102"/>
      <c r="E566" s="102"/>
      <c r="F566" s="102"/>
    </row>
    <row r="567" spans="3:6" s="18" customFormat="1" x14ac:dyDescent="0.2">
      <c r="C567" s="102"/>
      <c r="D567" s="102"/>
      <c r="E567" s="102"/>
      <c r="F567" s="102"/>
    </row>
    <row r="568" spans="3:6" s="18" customFormat="1" x14ac:dyDescent="0.2">
      <c r="C568" s="102"/>
      <c r="D568" s="102"/>
      <c r="E568" s="102"/>
      <c r="F568" s="102"/>
    </row>
    <row r="569" spans="3:6" s="18" customFormat="1" x14ac:dyDescent="0.2">
      <c r="C569" s="102"/>
      <c r="D569" s="102"/>
      <c r="E569" s="102"/>
      <c r="F569" s="102"/>
    </row>
    <row r="570" spans="3:6" s="18" customFormat="1" x14ac:dyDescent="0.2">
      <c r="C570" s="102"/>
      <c r="D570" s="102"/>
      <c r="E570" s="102"/>
      <c r="F570" s="102"/>
    </row>
    <row r="571" spans="3:6" s="18" customFormat="1" x14ac:dyDescent="0.2">
      <c r="C571" s="102"/>
      <c r="D571" s="102"/>
      <c r="E571" s="102"/>
      <c r="F571" s="102"/>
    </row>
    <row r="572" spans="3:6" s="18" customFormat="1" x14ac:dyDescent="0.2">
      <c r="C572" s="102"/>
      <c r="D572" s="102"/>
      <c r="E572" s="102"/>
      <c r="F572" s="102"/>
    </row>
    <row r="573" spans="3:6" s="18" customFormat="1" x14ac:dyDescent="0.2">
      <c r="C573" s="102"/>
      <c r="D573" s="102"/>
      <c r="E573" s="102"/>
      <c r="F573" s="102"/>
    </row>
    <row r="574" spans="3:6" s="18" customFormat="1" x14ac:dyDescent="0.2">
      <c r="C574" s="102"/>
      <c r="D574" s="102"/>
      <c r="E574" s="102"/>
      <c r="F574" s="102"/>
    </row>
    <row r="575" spans="3:6" s="18" customFormat="1" x14ac:dyDescent="0.2">
      <c r="C575" s="102"/>
      <c r="D575" s="102"/>
      <c r="E575" s="102"/>
      <c r="F575" s="102"/>
    </row>
    <row r="576" spans="3:6" s="18" customFormat="1" x14ac:dyDescent="0.2">
      <c r="C576" s="102"/>
      <c r="D576" s="102"/>
      <c r="E576" s="102"/>
      <c r="F576" s="102"/>
    </row>
    <row r="577" spans="3:6" s="18" customFormat="1" x14ac:dyDescent="0.2">
      <c r="C577" s="102"/>
      <c r="D577" s="102"/>
      <c r="E577" s="102"/>
      <c r="F577" s="102"/>
    </row>
    <row r="578" spans="3:6" s="18" customFormat="1" x14ac:dyDescent="0.2">
      <c r="C578" s="102"/>
      <c r="D578" s="102"/>
      <c r="E578" s="102"/>
      <c r="F578" s="102"/>
    </row>
    <row r="579" spans="3:6" s="18" customFormat="1" x14ac:dyDescent="0.2">
      <c r="C579" s="102"/>
      <c r="D579" s="102"/>
      <c r="E579" s="102"/>
      <c r="F579" s="102"/>
    </row>
    <row r="580" spans="3:6" s="18" customFormat="1" x14ac:dyDescent="0.2">
      <c r="C580" s="102"/>
      <c r="D580" s="102"/>
      <c r="E580" s="102"/>
      <c r="F580" s="102"/>
    </row>
    <row r="581" spans="3:6" s="18" customFormat="1" x14ac:dyDescent="0.2">
      <c r="C581" s="102"/>
      <c r="D581" s="102"/>
      <c r="E581" s="102"/>
      <c r="F581" s="102"/>
    </row>
    <row r="582" spans="3:6" s="18" customFormat="1" x14ac:dyDescent="0.2">
      <c r="C582" s="102"/>
      <c r="D582" s="102"/>
      <c r="E582" s="102"/>
      <c r="F582" s="102"/>
    </row>
    <row r="583" spans="3:6" s="18" customFormat="1" x14ac:dyDescent="0.2">
      <c r="C583" s="102"/>
      <c r="D583" s="102"/>
      <c r="E583" s="102"/>
      <c r="F583" s="102"/>
    </row>
    <row r="584" spans="3:6" s="18" customFormat="1" x14ac:dyDescent="0.2">
      <c r="C584" s="102"/>
      <c r="D584" s="102"/>
      <c r="E584" s="102"/>
      <c r="F584" s="102"/>
    </row>
    <row r="585" spans="3:6" s="18" customFormat="1" x14ac:dyDescent="0.2">
      <c r="C585" s="102"/>
      <c r="D585" s="102"/>
      <c r="E585" s="102"/>
      <c r="F585" s="102"/>
    </row>
    <row r="586" spans="3:6" s="18" customFormat="1" x14ac:dyDescent="0.2">
      <c r="C586" s="102"/>
      <c r="D586" s="102"/>
      <c r="E586" s="102"/>
      <c r="F586" s="102"/>
    </row>
    <row r="587" spans="3:6" s="18" customFormat="1" x14ac:dyDescent="0.2">
      <c r="C587" s="102"/>
      <c r="D587" s="102"/>
      <c r="E587" s="102"/>
      <c r="F587" s="102"/>
    </row>
    <row r="588" spans="3:6" s="18" customFormat="1" x14ac:dyDescent="0.2">
      <c r="C588" s="102"/>
      <c r="D588" s="102"/>
      <c r="E588" s="102"/>
      <c r="F588" s="102"/>
    </row>
    <row r="589" spans="3:6" s="18" customFormat="1" x14ac:dyDescent="0.2">
      <c r="C589" s="102"/>
      <c r="D589" s="102"/>
      <c r="E589" s="102"/>
      <c r="F589" s="102"/>
    </row>
    <row r="590" spans="3:6" s="18" customFormat="1" x14ac:dyDescent="0.2">
      <c r="C590" s="102"/>
      <c r="D590" s="102"/>
      <c r="E590" s="102"/>
      <c r="F590" s="102"/>
    </row>
    <row r="591" spans="3:6" s="18" customFormat="1" x14ac:dyDescent="0.2">
      <c r="C591" s="102"/>
      <c r="D591" s="102"/>
      <c r="E591" s="102"/>
      <c r="F591" s="102"/>
    </row>
    <row r="592" spans="3:6" s="18" customFormat="1" x14ac:dyDescent="0.2">
      <c r="C592" s="102"/>
      <c r="D592" s="102"/>
      <c r="E592" s="102"/>
      <c r="F592" s="102"/>
    </row>
    <row r="593" spans="3:6" s="18" customFormat="1" x14ac:dyDescent="0.2">
      <c r="C593" s="102"/>
      <c r="D593" s="102"/>
      <c r="E593" s="102"/>
      <c r="F593" s="102"/>
    </row>
    <row r="594" spans="3:6" s="18" customFormat="1" x14ac:dyDescent="0.2">
      <c r="C594" s="102"/>
      <c r="D594" s="102"/>
      <c r="E594" s="102"/>
      <c r="F594" s="102"/>
    </row>
    <row r="595" spans="3:6" s="18" customFormat="1" x14ac:dyDescent="0.2">
      <c r="C595" s="102"/>
      <c r="D595" s="102"/>
      <c r="E595" s="102"/>
      <c r="F595" s="102"/>
    </row>
    <row r="596" spans="3:6" s="18" customFormat="1" x14ac:dyDescent="0.2">
      <c r="C596" s="102"/>
      <c r="D596" s="102"/>
      <c r="E596" s="102"/>
      <c r="F596" s="102"/>
    </row>
    <row r="597" spans="3:6" s="18" customFormat="1" x14ac:dyDescent="0.2">
      <c r="C597" s="102"/>
      <c r="D597" s="102"/>
      <c r="E597" s="102"/>
      <c r="F597" s="102"/>
    </row>
    <row r="598" spans="3:6" s="18" customFormat="1" x14ac:dyDescent="0.2">
      <c r="C598" s="102"/>
      <c r="D598" s="102"/>
      <c r="E598" s="102"/>
      <c r="F598" s="102"/>
    </row>
    <row r="599" spans="3:6" s="18" customFormat="1" x14ac:dyDescent="0.2">
      <c r="C599" s="102"/>
      <c r="D599" s="102"/>
      <c r="E599" s="102"/>
      <c r="F599" s="102"/>
    </row>
    <row r="600" spans="3:6" s="18" customFormat="1" x14ac:dyDescent="0.2">
      <c r="C600" s="102"/>
      <c r="D600" s="102"/>
      <c r="E600" s="102"/>
      <c r="F600" s="102"/>
    </row>
    <row r="601" spans="3:6" s="18" customFormat="1" x14ac:dyDescent="0.2">
      <c r="C601" s="102"/>
      <c r="D601" s="102"/>
      <c r="E601" s="102"/>
      <c r="F601" s="102"/>
    </row>
    <row r="602" spans="3:6" s="18" customFormat="1" x14ac:dyDescent="0.2">
      <c r="C602" s="102"/>
      <c r="D602" s="102"/>
      <c r="E602" s="102"/>
      <c r="F602" s="102"/>
    </row>
    <row r="603" spans="3:6" s="18" customFormat="1" x14ac:dyDescent="0.2">
      <c r="C603" s="102"/>
      <c r="D603" s="102"/>
      <c r="E603" s="102"/>
      <c r="F603" s="102"/>
    </row>
    <row r="604" spans="3:6" s="18" customFormat="1" x14ac:dyDescent="0.2">
      <c r="C604" s="102"/>
      <c r="D604" s="102"/>
      <c r="E604" s="102"/>
      <c r="F604" s="102"/>
    </row>
    <row r="605" spans="3:6" s="18" customFormat="1" x14ac:dyDescent="0.2">
      <c r="C605" s="102"/>
      <c r="D605" s="102"/>
      <c r="E605" s="102"/>
      <c r="F605" s="102"/>
    </row>
    <row r="606" spans="3:6" s="18" customFormat="1" x14ac:dyDescent="0.2">
      <c r="C606" s="102"/>
      <c r="D606" s="102"/>
      <c r="E606" s="102"/>
      <c r="F606" s="102"/>
    </row>
    <row r="607" spans="3:6" s="18" customFormat="1" x14ac:dyDescent="0.2">
      <c r="C607" s="102"/>
      <c r="D607" s="102"/>
      <c r="E607" s="102"/>
      <c r="F607" s="102"/>
    </row>
    <row r="608" spans="3:6" s="18" customFormat="1" x14ac:dyDescent="0.2">
      <c r="C608" s="102"/>
      <c r="D608" s="102"/>
      <c r="E608" s="102"/>
      <c r="F608" s="102"/>
    </row>
    <row r="609" spans="3:6" s="18" customFormat="1" x14ac:dyDescent="0.2">
      <c r="C609" s="102"/>
      <c r="D609" s="102"/>
      <c r="E609" s="102"/>
      <c r="F609" s="102"/>
    </row>
    <row r="610" spans="3:6" s="18" customFormat="1" x14ac:dyDescent="0.2">
      <c r="C610" s="102"/>
      <c r="D610" s="102"/>
      <c r="E610" s="102"/>
      <c r="F610" s="102"/>
    </row>
    <row r="611" spans="3:6" s="18" customFormat="1" x14ac:dyDescent="0.2">
      <c r="C611" s="102"/>
      <c r="D611" s="102"/>
      <c r="E611" s="102"/>
      <c r="F611" s="102"/>
    </row>
    <row r="612" spans="3:6" s="18" customFormat="1" x14ac:dyDescent="0.2">
      <c r="C612" s="102"/>
      <c r="D612" s="102"/>
      <c r="E612" s="102"/>
      <c r="F612" s="102"/>
    </row>
    <row r="613" spans="3:6" s="18" customFormat="1" x14ac:dyDescent="0.2">
      <c r="C613" s="102"/>
      <c r="D613" s="102"/>
      <c r="E613" s="102"/>
      <c r="F613" s="102"/>
    </row>
    <row r="614" spans="3:6" s="18" customFormat="1" x14ac:dyDescent="0.2">
      <c r="C614" s="102"/>
      <c r="D614" s="102"/>
      <c r="E614" s="102"/>
      <c r="F614" s="102"/>
    </row>
    <row r="615" spans="3:6" s="18" customFormat="1" x14ac:dyDescent="0.2">
      <c r="C615" s="102"/>
      <c r="D615" s="102"/>
      <c r="E615" s="102"/>
      <c r="F615" s="102"/>
    </row>
    <row r="616" spans="3:6" s="18" customFormat="1" x14ac:dyDescent="0.2">
      <c r="C616" s="102"/>
      <c r="D616" s="102"/>
      <c r="E616" s="102"/>
      <c r="F616" s="102"/>
    </row>
    <row r="617" spans="3:6" s="18" customFormat="1" x14ac:dyDescent="0.2">
      <c r="C617" s="102"/>
      <c r="D617" s="102"/>
      <c r="E617" s="102"/>
      <c r="F617" s="102"/>
    </row>
    <row r="618" spans="3:6" s="18" customFormat="1" x14ac:dyDescent="0.2">
      <c r="C618" s="102"/>
      <c r="D618" s="102"/>
      <c r="E618" s="102"/>
      <c r="F618" s="102"/>
    </row>
    <row r="619" spans="3:6" s="18" customFormat="1" x14ac:dyDescent="0.2">
      <c r="C619" s="102"/>
      <c r="D619" s="102"/>
      <c r="E619" s="102"/>
      <c r="F619" s="102"/>
    </row>
    <row r="620" spans="3:6" s="18" customFormat="1" x14ac:dyDescent="0.2">
      <c r="C620" s="102"/>
      <c r="D620" s="102"/>
      <c r="E620" s="102"/>
      <c r="F620" s="102"/>
    </row>
    <row r="621" spans="3:6" s="18" customFormat="1" x14ac:dyDescent="0.2">
      <c r="C621" s="102"/>
      <c r="D621" s="102"/>
      <c r="E621" s="102"/>
      <c r="F621" s="102"/>
    </row>
    <row r="622" spans="3:6" s="18" customFormat="1" x14ac:dyDescent="0.2">
      <c r="C622" s="102"/>
      <c r="D622" s="102"/>
      <c r="E622" s="102"/>
      <c r="F622" s="102"/>
    </row>
    <row r="623" spans="3:6" s="18" customFormat="1" x14ac:dyDescent="0.2">
      <c r="C623" s="102"/>
      <c r="D623" s="102"/>
      <c r="E623" s="102"/>
      <c r="F623" s="102"/>
    </row>
    <row r="624" spans="3:6" s="18" customFormat="1" x14ac:dyDescent="0.2">
      <c r="C624" s="102"/>
      <c r="D624" s="102"/>
      <c r="E624" s="102"/>
      <c r="F624" s="102"/>
    </row>
    <row r="625" spans="3:6" s="18" customFormat="1" x14ac:dyDescent="0.2">
      <c r="C625" s="102"/>
      <c r="D625" s="102"/>
      <c r="E625" s="102"/>
      <c r="F625" s="102"/>
    </row>
    <row r="626" spans="3:6" s="18" customFormat="1" x14ac:dyDescent="0.2">
      <c r="C626" s="102"/>
      <c r="D626" s="102"/>
      <c r="E626" s="102"/>
      <c r="F626" s="102"/>
    </row>
    <row r="627" spans="3:6" s="18" customFormat="1" x14ac:dyDescent="0.2">
      <c r="C627" s="102"/>
      <c r="D627" s="102"/>
      <c r="E627" s="102"/>
      <c r="F627" s="102"/>
    </row>
    <row r="628" spans="3:6" s="18" customFormat="1" x14ac:dyDescent="0.2">
      <c r="C628" s="102"/>
      <c r="D628" s="102"/>
      <c r="E628" s="102"/>
      <c r="F628" s="102"/>
    </row>
    <row r="629" spans="3:6" s="18" customFormat="1" x14ac:dyDescent="0.2">
      <c r="C629" s="102"/>
      <c r="D629" s="102"/>
      <c r="E629" s="102"/>
      <c r="F629" s="102"/>
    </row>
    <row r="630" spans="3:6" s="18" customFormat="1" x14ac:dyDescent="0.2">
      <c r="C630" s="102"/>
      <c r="D630" s="102"/>
      <c r="E630" s="102"/>
      <c r="F630" s="102"/>
    </row>
    <row r="631" spans="3:6" s="18" customFormat="1" x14ac:dyDescent="0.2">
      <c r="C631" s="102"/>
      <c r="D631" s="102"/>
      <c r="E631" s="102"/>
      <c r="F631" s="102"/>
    </row>
    <row r="632" spans="3:6" s="18" customFormat="1" x14ac:dyDescent="0.2">
      <c r="C632" s="102"/>
      <c r="D632" s="102"/>
      <c r="E632" s="102"/>
      <c r="F632" s="102"/>
    </row>
    <row r="633" spans="3:6" s="18" customFormat="1" x14ac:dyDescent="0.2">
      <c r="C633" s="102"/>
      <c r="D633" s="102"/>
      <c r="E633" s="102"/>
      <c r="F633" s="102"/>
    </row>
    <row r="634" spans="3:6" s="18" customFormat="1" x14ac:dyDescent="0.2">
      <c r="C634" s="102"/>
      <c r="D634" s="102"/>
      <c r="E634" s="102"/>
      <c r="F634" s="102"/>
    </row>
    <row r="635" spans="3:6" s="18" customFormat="1" x14ac:dyDescent="0.2">
      <c r="C635" s="102"/>
      <c r="D635" s="102"/>
      <c r="E635" s="102"/>
      <c r="F635" s="102"/>
    </row>
    <row r="636" spans="3:6" s="18" customFormat="1" x14ac:dyDescent="0.2">
      <c r="C636" s="102"/>
      <c r="D636" s="102"/>
      <c r="E636" s="102"/>
      <c r="F636" s="102"/>
    </row>
    <row r="637" spans="3:6" s="18" customFormat="1" x14ac:dyDescent="0.2">
      <c r="C637" s="102"/>
      <c r="D637" s="102"/>
      <c r="E637" s="102"/>
      <c r="F637" s="102"/>
    </row>
    <row r="638" spans="3:6" s="18" customFormat="1" x14ac:dyDescent="0.2">
      <c r="C638" s="102"/>
      <c r="D638" s="102"/>
      <c r="E638" s="102"/>
      <c r="F638" s="102"/>
    </row>
    <row r="639" spans="3:6" s="18" customFormat="1" x14ac:dyDescent="0.2">
      <c r="C639" s="102"/>
      <c r="D639" s="102"/>
      <c r="E639" s="102"/>
      <c r="F639" s="102"/>
    </row>
    <row r="640" spans="3:6" s="18" customFormat="1" x14ac:dyDescent="0.2">
      <c r="C640" s="102"/>
      <c r="D640" s="102"/>
      <c r="E640" s="102"/>
      <c r="F640" s="102"/>
    </row>
    <row r="641" spans="3:6" s="18" customFormat="1" x14ac:dyDescent="0.2">
      <c r="C641" s="102"/>
      <c r="D641" s="102"/>
      <c r="E641" s="102"/>
      <c r="F641" s="102"/>
    </row>
    <row r="642" spans="3:6" s="18" customFormat="1" x14ac:dyDescent="0.2">
      <c r="C642" s="102"/>
      <c r="D642" s="102"/>
      <c r="E642" s="102"/>
      <c r="F642" s="102"/>
    </row>
    <row r="643" spans="3:6" s="18" customFormat="1" x14ac:dyDescent="0.2">
      <c r="C643" s="102"/>
      <c r="D643" s="102"/>
      <c r="E643" s="102"/>
      <c r="F643" s="102"/>
    </row>
    <row r="644" spans="3:6" s="18" customFormat="1" x14ac:dyDescent="0.2">
      <c r="C644" s="102"/>
      <c r="D644" s="102"/>
      <c r="E644" s="102"/>
      <c r="F644" s="102"/>
    </row>
    <row r="645" spans="3:6" s="18" customFormat="1" x14ac:dyDescent="0.2">
      <c r="C645" s="102"/>
      <c r="D645" s="102"/>
      <c r="E645" s="102"/>
      <c r="F645" s="102"/>
    </row>
    <row r="646" spans="3:6" s="18" customFormat="1" x14ac:dyDescent="0.2">
      <c r="C646" s="102"/>
      <c r="D646" s="102"/>
      <c r="E646" s="102"/>
      <c r="F646" s="102"/>
    </row>
    <row r="647" spans="3:6" s="18" customFormat="1" x14ac:dyDescent="0.2">
      <c r="C647" s="102"/>
      <c r="D647" s="102"/>
      <c r="E647" s="102"/>
      <c r="F647" s="102"/>
    </row>
    <row r="648" spans="3:6" s="18" customFormat="1" x14ac:dyDescent="0.2">
      <c r="C648" s="102"/>
      <c r="D648" s="102"/>
      <c r="E648" s="102"/>
      <c r="F648" s="102"/>
    </row>
    <row r="649" spans="3:6" s="18" customFormat="1" x14ac:dyDescent="0.2">
      <c r="C649" s="102"/>
      <c r="D649" s="102"/>
      <c r="E649" s="102"/>
      <c r="F649" s="102"/>
    </row>
    <row r="650" spans="3:6" s="18" customFormat="1" x14ac:dyDescent="0.2">
      <c r="C650" s="102"/>
      <c r="D650" s="102"/>
      <c r="E650" s="102"/>
      <c r="F650" s="102"/>
    </row>
    <row r="651" spans="3:6" s="18" customFormat="1" x14ac:dyDescent="0.2">
      <c r="C651" s="102"/>
      <c r="D651" s="102"/>
      <c r="E651" s="102"/>
      <c r="F651" s="102"/>
    </row>
    <row r="652" spans="3:6" s="18" customFormat="1" x14ac:dyDescent="0.2">
      <c r="C652" s="102"/>
      <c r="D652" s="102"/>
      <c r="E652" s="102"/>
      <c r="F652" s="102"/>
    </row>
    <row r="653" spans="3:6" s="18" customFormat="1" x14ac:dyDescent="0.2">
      <c r="C653" s="102"/>
      <c r="D653" s="102"/>
      <c r="E653" s="102"/>
      <c r="F653" s="102"/>
    </row>
    <row r="654" spans="3:6" s="18" customFormat="1" x14ac:dyDescent="0.2">
      <c r="C654" s="102"/>
      <c r="D654" s="102"/>
      <c r="E654" s="102"/>
      <c r="F654" s="102"/>
    </row>
    <row r="655" spans="3:6" s="18" customFormat="1" x14ac:dyDescent="0.2">
      <c r="C655" s="102"/>
      <c r="D655" s="102"/>
      <c r="E655" s="102"/>
      <c r="F655" s="102"/>
    </row>
    <row r="656" spans="3:6" s="18" customFormat="1" x14ac:dyDescent="0.2">
      <c r="C656" s="102"/>
      <c r="D656" s="102"/>
      <c r="E656" s="102"/>
      <c r="F656" s="102"/>
    </row>
    <row r="657" spans="3:6" s="18" customFormat="1" x14ac:dyDescent="0.2">
      <c r="C657" s="102"/>
      <c r="D657" s="102"/>
      <c r="E657" s="102"/>
      <c r="F657" s="102"/>
    </row>
    <row r="658" spans="3:6" s="18" customFormat="1" x14ac:dyDescent="0.2">
      <c r="C658" s="102"/>
      <c r="D658" s="102"/>
      <c r="E658" s="102"/>
      <c r="F658" s="102"/>
    </row>
    <row r="659" spans="3:6" s="18" customFormat="1" x14ac:dyDescent="0.2">
      <c r="C659" s="102"/>
      <c r="D659" s="102"/>
      <c r="E659" s="102"/>
      <c r="F659" s="102"/>
    </row>
    <row r="660" spans="3:6" s="18" customFormat="1" x14ac:dyDescent="0.2">
      <c r="C660" s="102"/>
      <c r="D660" s="102"/>
      <c r="E660" s="102"/>
      <c r="F660" s="102"/>
    </row>
    <row r="661" spans="3:6" s="18" customFormat="1" x14ac:dyDescent="0.2">
      <c r="C661" s="102"/>
      <c r="D661" s="102"/>
      <c r="E661" s="102"/>
      <c r="F661" s="102"/>
    </row>
    <row r="662" spans="3:6" s="18" customFormat="1" x14ac:dyDescent="0.2">
      <c r="C662" s="102"/>
      <c r="D662" s="102"/>
      <c r="E662" s="102"/>
      <c r="F662" s="102"/>
    </row>
    <row r="663" spans="3:6" s="18" customFormat="1" x14ac:dyDescent="0.2">
      <c r="C663" s="102"/>
      <c r="D663" s="102"/>
      <c r="E663" s="102"/>
      <c r="F663" s="102"/>
    </row>
    <row r="664" spans="3:6" s="18" customFormat="1" x14ac:dyDescent="0.2">
      <c r="C664" s="102"/>
      <c r="D664" s="102"/>
      <c r="E664" s="102"/>
      <c r="F664" s="102"/>
    </row>
    <row r="665" spans="3:6" s="18" customFormat="1" x14ac:dyDescent="0.2">
      <c r="C665" s="102"/>
      <c r="D665" s="102"/>
      <c r="E665" s="102"/>
      <c r="F665" s="102"/>
    </row>
    <row r="666" spans="3:6" s="18" customFormat="1" x14ac:dyDescent="0.2">
      <c r="C666" s="102"/>
      <c r="D666" s="102"/>
      <c r="E666" s="102"/>
      <c r="F666" s="102"/>
    </row>
    <row r="667" spans="3:6" s="18" customFormat="1" x14ac:dyDescent="0.2">
      <c r="C667" s="102"/>
      <c r="D667" s="102"/>
      <c r="E667" s="102"/>
      <c r="F667" s="102"/>
    </row>
    <row r="668" spans="3:6" s="18" customFormat="1" x14ac:dyDescent="0.2">
      <c r="C668" s="102"/>
      <c r="D668" s="102"/>
      <c r="E668" s="102"/>
      <c r="F668" s="102"/>
    </row>
    <row r="669" spans="3:6" s="18" customFormat="1" x14ac:dyDescent="0.2">
      <c r="C669" s="102"/>
      <c r="D669" s="102"/>
      <c r="E669" s="102"/>
      <c r="F669" s="102"/>
    </row>
    <row r="670" spans="3:6" s="18" customFormat="1" x14ac:dyDescent="0.2">
      <c r="C670" s="102"/>
      <c r="D670" s="102"/>
      <c r="E670" s="102"/>
      <c r="F670" s="102"/>
    </row>
    <row r="671" spans="3:6" s="18" customFormat="1" x14ac:dyDescent="0.2">
      <c r="C671" s="102"/>
      <c r="D671" s="102"/>
      <c r="E671" s="102"/>
      <c r="F671" s="102"/>
    </row>
    <row r="672" spans="3:6" s="18" customFormat="1" x14ac:dyDescent="0.2">
      <c r="C672" s="102"/>
      <c r="D672" s="102"/>
      <c r="E672" s="102"/>
      <c r="F672" s="102"/>
    </row>
    <row r="673" spans="3:6" s="18" customFormat="1" x14ac:dyDescent="0.2">
      <c r="C673" s="102"/>
      <c r="D673" s="102"/>
      <c r="E673" s="102"/>
      <c r="F673" s="102"/>
    </row>
    <row r="674" spans="3:6" s="18" customFormat="1" x14ac:dyDescent="0.2">
      <c r="C674" s="102"/>
      <c r="D674" s="102"/>
      <c r="E674" s="102"/>
      <c r="F674" s="102"/>
    </row>
    <row r="675" spans="3:6" s="18" customFormat="1" x14ac:dyDescent="0.2">
      <c r="C675" s="102"/>
      <c r="D675" s="102"/>
      <c r="E675" s="102"/>
      <c r="F675" s="102"/>
    </row>
    <row r="676" spans="3:6" s="18" customFormat="1" x14ac:dyDescent="0.2">
      <c r="C676" s="102"/>
      <c r="D676" s="102"/>
      <c r="E676" s="102"/>
      <c r="F676" s="102"/>
    </row>
    <row r="677" spans="3:6" s="18" customFormat="1" x14ac:dyDescent="0.2">
      <c r="C677" s="102"/>
      <c r="D677" s="102"/>
      <c r="E677" s="102"/>
      <c r="F677" s="102"/>
    </row>
    <row r="678" spans="3:6" s="18" customFormat="1" x14ac:dyDescent="0.2">
      <c r="C678" s="102"/>
      <c r="D678" s="102"/>
      <c r="E678" s="102"/>
      <c r="F678" s="102"/>
    </row>
    <row r="679" spans="3:6" s="18" customFormat="1" x14ac:dyDescent="0.2">
      <c r="C679" s="102"/>
      <c r="D679" s="102"/>
      <c r="E679" s="102"/>
      <c r="F679" s="102"/>
    </row>
    <row r="680" spans="3:6" s="18" customFormat="1" x14ac:dyDescent="0.2">
      <c r="C680" s="102"/>
      <c r="D680" s="102"/>
      <c r="E680" s="102"/>
      <c r="F680" s="102"/>
    </row>
    <row r="681" spans="3:6" s="18" customFormat="1" x14ac:dyDescent="0.2">
      <c r="C681" s="102"/>
      <c r="D681" s="102"/>
      <c r="E681" s="102"/>
      <c r="F681" s="102"/>
    </row>
    <row r="682" spans="3:6" s="18" customFormat="1" x14ac:dyDescent="0.2">
      <c r="C682" s="102"/>
      <c r="D682" s="102"/>
      <c r="E682" s="102"/>
      <c r="F682" s="102"/>
    </row>
    <row r="683" spans="3:6" s="18" customFormat="1" x14ac:dyDescent="0.2">
      <c r="C683" s="102"/>
      <c r="D683" s="102"/>
      <c r="E683" s="102"/>
      <c r="F683" s="102"/>
    </row>
    <row r="684" spans="3:6" s="18" customFormat="1" x14ac:dyDescent="0.2">
      <c r="C684" s="102"/>
      <c r="D684" s="102"/>
      <c r="E684" s="102"/>
      <c r="F684" s="102"/>
    </row>
    <row r="685" spans="3:6" s="18" customFormat="1" x14ac:dyDescent="0.2">
      <c r="C685" s="102"/>
      <c r="D685" s="102"/>
      <c r="E685" s="102"/>
      <c r="F685" s="102"/>
    </row>
    <row r="686" spans="3:6" s="18" customFormat="1" x14ac:dyDescent="0.2">
      <c r="C686" s="102"/>
      <c r="D686" s="102"/>
      <c r="E686" s="102"/>
      <c r="F686" s="102"/>
    </row>
    <row r="687" spans="3:6" s="18" customFormat="1" x14ac:dyDescent="0.2">
      <c r="C687" s="102"/>
      <c r="D687" s="102"/>
      <c r="E687" s="102"/>
      <c r="F687" s="102"/>
    </row>
    <row r="688" spans="3:6" s="18" customFormat="1" x14ac:dyDescent="0.2">
      <c r="C688" s="102"/>
      <c r="D688" s="102"/>
      <c r="E688" s="102"/>
      <c r="F688" s="102"/>
    </row>
    <row r="689" spans="3:6" s="18" customFormat="1" x14ac:dyDescent="0.2">
      <c r="C689" s="102"/>
      <c r="D689" s="102"/>
      <c r="E689" s="102"/>
      <c r="F689" s="102"/>
    </row>
    <row r="690" spans="3:6" s="18" customFormat="1" x14ac:dyDescent="0.2">
      <c r="C690" s="102"/>
      <c r="D690" s="102"/>
      <c r="E690" s="102"/>
      <c r="F690" s="102"/>
    </row>
    <row r="691" spans="3:6" s="18" customFormat="1" x14ac:dyDescent="0.2">
      <c r="C691" s="102"/>
      <c r="D691" s="102"/>
      <c r="E691" s="102"/>
      <c r="F691" s="102"/>
    </row>
    <row r="692" spans="3:6" s="18" customFormat="1" x14ac:dyDescent="0.2">
      <c r="C692" s="102"/>
      <c r="D692" s="102"/>
      <c r="E692" s="102"/>
      <c r="F692" s="102"/>
    </row>
    <row r="693" spans="3:6" s="18" customFormat="1" x14ac:dyDescent="0.2">
      <c r="C693" s="102"/>
      <c r="D693" s="102"/>
      <c r="E693" s="102"/>
      <c r="F693" s="102"/>
    </row>
    <row r="694" spans="3:6" s="18" customFormat="1" x14ac:dyDescent="0.2">
      <c r="C694" s="102"/>
      <c r="D694" s="102"/>
      <c r="E694" s="102"/>
      <c r="F694" s="102"/>
    </row>
    <row r="695" spans="3:6" s="18" customFormat="1" x14ac:dyDescent="0.2">
      <c r="C695" s="102"/>
      <c r="D695" s="102"/>
      <c r="E695" s="102"/>
      <c r="F695" s="102"/>
    </row>
    <row r="696" spans="3:6" s="18" customFormat="1" x14ac:dyDescent="0.2">
      <c r="C696" s="102"/>
      <c r="D696" s="102"/>
      <c r="E696" s="102"/>
      <c r="F696" s="102"/>
    </row>
    <row r="697" spans="3:6" s="18" customFormat="1" x14ac:dyDescent="0.2">
      <c r="C697" s="102"/>
      <c r="D697" s="102"/>
      <c r="E697" s="102"/>
      <c r="F697" s="102"/>
    </row>
    <row r="698" spans="3:6" s="18" customFormat="1" x14ac:dyDescent="0.2">
      <c r="C698" s="102"/>
      <c r="D698" s="102"/>
      <c r="E698" s="102"/>
      <c r="F698" s="102"/>
    </row>
    <row r="699" spans="3:6" s="18" customFormat="1" x14ac:dyDescent="0.2">
      <c r="C699" s="102"/>
      <c r="D699" s="102"/>
      <c r="E699" s="102"/>
      <c r="F699" s="102"/>
    </row>
    <row r="700" spans="3:6" s="18" customFormat="1" x14ac:dyDescent="0.2">
      <c r="C700" s="102"/>
      <c r="D700" s="102"/>
      <c r="E700" s="102"/>
      <c r="F700" s="102"/>
    </row>
    <row r="701" spans="3:6" s="18" customFormat="1" x14ac:dyDescent="0.2">
      <c r="C701" s="102"/>
      <c r="D701" s="102"/>
      <c r="E701" s="102"/>
      <c r="F701" s="102"/>
    </row>
    <row r="702" spans="3:6" s="18" customFormat="1" x14ac:dyDescent="0.2">
      <c r="C702" s="102"/>
      <c r="D702" s="102"/>
      <c r="E702" s="102"/>
      <c r="F702" s="102"/>
    </row>
    <row r="703" spans="3:6" s="18" customFormat="1" x14ac:dyDescent="0.2">
      <c r="C703" s="102"/>
      <c r="D703" s="102"/>
      <c r="E703" s="102"/>
      <c r="F703" s="102"/>
    </row>
    <row r="704" spans="3:6" s="18" customFormat="1" x14ac:dyDescent="0.2">
      <c r="C704" s="102"/>
      <c r="D704" s="102"/>
      <c r="E704" s="102"/>
      <c r="F704" s="102"/>
    </row>
    <row r="705" spans="3:6" s="18" customFormat="1" x14ac:dyDescent="0.2">
      <c r="C705" s="102"/>
      <c r="D705" s="102"/>
      <c r="E705" s="102"/>
      <c r="F705" s="102"/>
    </row>
    <row r="706" spans="3:6" s="18" customFormat="1" x14ac:dyDescent="0.2">
      <c r="C706" s="102"/>
      <c r="D706" s="102"/>
      <c r="E706" s="102"/>
      <c r="F706" s="102"/>
    </row>
    <row r="707" spans="3:6" s="18" customFormat="1" x14ac:dyDescent="0.2">
      <c r="C707" s="102"/>
      <c r="D707" s="102"/>
      <c r="E707" s="102"/>
      <c r="F707" s="102"/>
    </row>
    <row r="708" spans="3:6" s="18" customFormat="1" x14ac:dyDescent="0.2">
      <c r="C708" s="102"/>
      <c r="D708" s="102"/>
      <c r="E708" s="102"/>
      <c r="F708" s="102"/>
    </row>
    <row r="709" spans="3:6" s="18" customFormat="1" x14ac:dyDescent="0.2">
      <c r="C709" s="102"/>
      <c r="D709" s="102"/>
      <c r="E709" s="102"/>
      <c r="F709" s="102"/>
    </row>
    <row r="710" spans="3:6" s="18" customFormat="1" x14ac:dyDescent="0.2">
      <c r="C710" s="102"/>
      <c r="D710" s="102"/>
      <c r="E710" s="102"/>
      <c r="F710" s="102"/>
    </row>
    <row r="711" spans="3:6" s="18" customFormat="1" x14ac:dyDescent="0.2">
      <c r="C711" s="102"/>
      <c r="D711" s="102"/>
      <c r="E711" s="102"/>
      <c r="F711" s="102"/>
    </row>
    <row r="712" spans="3:6" s="18" customFormat="1" x14ac:dyDescent="0.2">
      <c r="C712" s="102"/>
      <c r="D712" s="102"/>
      <c r="E712" s="102"/>
      <c r="F712" s="102"/>
    </row>
    <row r="713" spans="3:6" s="18" customFormat="1" x14ac:dyDescent="0.2">
      <c r="C713" s="102"/>
      <c r="D713" s="102"/>
      <c r="E713" s="102"/>
      <c r="F713" s="102"/>
    </row>
    <row r="714" spans="3:6" s="18" customFormat="1" x14ac:dyDescent="0.2">
      <c r="C714" s="102"/>
      <c r="D714" s="102"/>
      <c r="E714" s="102"/>
      <c r="F714" s="102"/>
    </row>
    <row r="715" spans="3:6" s="18" customFormat="1" x14ac:dyDescent="0.2">
      <c r="C715" s="102"/>
      <c r="D715" s="102"/>
      <c r="E715" s="102"/>
      <c r="F715" s="102"/>
    </row>
    <row r="716" spans="3:6" s="18" customFormat="1" x14ac:dyDescent="0.2">
      <c r="C716" s="102"/>
      <c r="D716" s="102"/>
      <c r="E716" s="102"/>
      <c r="F716" s="102"/>
    </row>
    <row r="717" spans="3:6" s="18" customFormat="1" x14ac:dyDescent="0.2">
      <c r="C717" s="102"/>
      <c r="D717" s="102"/>
      <c r="E717" s="102"/>
      <c r="F717" s="102"/>
    </row>
    <row r="718" spans="3:6" s="18" customFormat="1" x14ac:dyDescent="0.2">
      <c r="C718" s="102"/>
      <c r="D718" s="102"/>
      <c r="E718" s="102"/>
      <c r="F718" s="102"/>
    </row>
    <row r="719" spans="3:6" s="18" customFormat="1" x14ac:dyDescent="0.2">
      <c r="C719" s="102"/>
      <c r="D719" s="102"/>
      <c r="E719" s="102"/>
      <c r="F719" s="102"/>
    </row>
    <row r="720" spans="3:6" s="18" customFormat="1" x14ac:dyDescent="0.2">
      <c r="C720" s="102"/>
      <c r="D720" s="102"/>
      <c r="E720" s="102"/>
      <c r="F720" s="102"/>
    </row>
    <row r="721" spans="3:6" s="18" customFormat="1" x14ac:dyDescent="0.2">
      <c r="C721" s="102"/>
      <c r="D721" s="102"/>
      <c r="E721" s="102"/>
      <c r="F721" s="102"/>
    </row>
    <row r="722" spans="3:6" s="18" customFormat="1" x14ac:dyDescent="0.2">
      <c r="C722" s="102"/>
      <c r="D722" s="102"/>
      <c r="E722" s="102"/>
      <c r="F722" s="102"/>
    </row>
    <row r="723" spans="3:6" s="18" customFormat="1" x14ac:dyDescent="0.2">
      <c r="C723" s="102"/>
      <c r="D723" s="102"/>
      <c r="E723" s="102"/>
      <c r="F723" s="102"/>
    </row>
    <row r="724" spans="3:6" s="18" customFormat="1" x14ac:dyDescent="0.2">
      <c r="C724" s="102"/>
      <c r="D724" s="102"/>
      <c r="E724" s="102"/>
      <c r="F724" s="102"/>
    </row>
    <row r="725" spans="3:6" s="18" customFormat="1" x14ac:dyDescent="0.2">
      <c r="C725" s="102"/>
      <c r="D725" s="102"/>
      <c r="E725" s="102"/>
      <c r="F725" s="102"/>
    </row>
    <row r="726" spans="3:6" s="18" customFormat="1" x14ac:dyDescent="0.2">
      <c r="C726" s="102"/>
      <c r="D726" s="102"/>
      <c r="E726" s="102"/>
      <c r="F726" s="102"/>
    </row>
    <row r="727" spans="3:6" s="18" customFormat="1" x14ac:dyDescent="0.2">
      <c r="C727" s="102"/>
      <c r="D727" s="102"/>
      <c r="E727" s="102"/>
      <c r="F727" s="102"/>
    </row>
    <row r="728" spans="3:6" s="18" customFormat="1" x14ac:dyDescent="0.2">
      <c r="C728" s="102"/>
      <c r="D728" s="102"/>
      <c r="E728" s="102"/>
      <c r="F728" s="102"/>
    </row>
    <row r="729" spans="3:6" s="18" customFormat="1" x14ac:dyDescent="0.2">
      <c r="C729" s="102"/>
      <c r="D729" s="102"/>
      <c r="E729" s="102"/>
      <c r="F729" s="102"/>
    </row>
    <row r="730" spans="3:6" s="18" customFormat="1" x14ac:dyDescent="0.2">
      <c r="C730" s="102"/>
      <c r="D730" s="102"/>
      <c r="E730" s="102"/>
      <c r="F730" s="102"/>
    </row>
    <row r="731" spans="3:6" s="18" customFormat="1" x14ac:dyDescent="0.2">
      <c r="C731" s="102"/>
      <c r="D731" s="102"/>
      <c r="E731" s="102"/>
      <c r="F731" s="102"/>
    </row>
    <row r="732" spans="3:6" s="18" customFormat="1" x14ac:dyDescent="0.2">
      <c r="C732" s="102"/>
      <c r="D732" s="102"/>
      <c r="E732" s="102"/>
      <c r="F732" s="102"/>
    </row>
    <row r="733" spans="3:6" s="18" customFormat="1" x14ac:dyDescent="0.2">
      <c r="C733" s="102"/>
      <c r="D733" s="102"/>
      <c r="E733" s="102"/>
      <c r="F733" s="102"/>
    </row>
    <row r="734" spans="3:6" s="18" customFormat="1" x14ac:dyDescent="0.2">
      <c r="C734" s="102"/>
      <c r="D734" s="102"/>
      <c r="E734" s="102"/>
      <c r="F734" s="102"/>
    </row>
    <row r="735" spans="3:6" s="18" customFormat="1" x14ac:dyDescent="0.2">
      <c r="C735" s="102"/>
      <c r="D735" s="102"/>
      <c r="E735" s="102"/>
      <c r="F735" s="102"/>
    </row>
    <row r="736" spans="3:6" s="18" customFormat="1" x14ac:dyDescent="0.2">
      <c r="C736" s="102"/>
      <c r="D736" s="102"/>
      <c r="E736" s="102"/>
      <c r="F736" s="102"/>
    </row>
    <row r="737" spans="3:6" s="18" customFormat="1" x14ac:dyDescent="0.2">
      <c r="C737" s="102"/>
      <c r="D737" s="102"/>
      <c r="E737" s="102"/>
      <c r="F737" s="102"/>
    </row>
    <row r="738" spans="3:6" s="18" customFormat="1" x14ac:dyDescent="0.2">
      <c r="C738" s="102"/>
      <c r="D738" s="102"/>
      <c r="E738" s="102"/>
      <c r="F738" s="102"/>
    </row>
    <row r="739" spans="3:6" s="18" customFormat="1" x14ac:dyDescent="0.2">
      <c r="C739" s="102"/>
      <c r="D739" s="102"/>
      <c r="E739" s="102"/>
      <c r="F739" s="102"/>
    </row>
    <row r="740" spans="3:6" s="18" customFormat="1" x14ac:dyDescent="0.2">
      <c r="C740" s="102"/>
      <c r="D740" s="102"/>
      <c r="E740" s="102"/>
      <c r="F740" s="102"/>
    </row>
    <row r="741" spans="3:6" s="18" customFormat="1" x14ac:dyDescent="0.2">
      <c r="C741" s="102"/>
      <c r="D741" s="102"/>
      <c r="E741" s="102"/>
      <c r="F741" s="102"/>
    </row>
    <row r="742" spans="3:6" s="18" customFormat="1" x14ac:dyDescent="0.2">
      <c r="C742" s="102"/>
      <c r="D742" s="102"/>
      <c r="E742" s="102"/>
      <c r="F742" s="102"/>
    </row>
    <row r="743" spans="3:6" s="18" customFormat="1" x14ac:dyDescent="0.2">
      <c r="C743" s="102"/>
      <c r="D743" s="102"/>
      <c r="E743" s="102"/>
      <c r="F743" s="102"/>
    </row>
    <row r="744" spans="3:6" s="18" customFormat="1" x14ac:dyDescent="0.2">
      <c r="C744" s="102"/>
      <c r="D744" s="102"/>
      <c r="E744" s="102"/>
      <c r="F744" s="102"/>
    </row>
    <row r="745" spans="3:6" s="18" customFormat="1" x14ac:dyDescent="0.2">
      <c r="C745" s="102"/>
      <c r="D745" s="102"/>
      <c r="E745" s="102"/>
      <c r="F745" s="102"/>
    </row>
    <row r="746" spans="3:6" s="18" customFormat="1" x14ac:dyDescent="0.2">
      <c r="C746" s="102"/>
      <c r="D746" s="102"/>
      <c r="E746" s="102"/>
      <c r="F746" s="102"/>
    </row>
    <row r="747" spans="3:6" s="18" customFormat="1" x14ac:dyDescent="0.2">
      <c r="C747" s="102"/>
      <c r="D747" s="102"/>
      <c r="E747" s="102"/>
      <c r="F747" s="102"/>
    </row>
    <row r="748" spans="3:6" s="18" customFormat="1" x14ac:dyDescent="0.2">
      <c r="C748" s="102"/>
      <c r="D748" s="102"/>
      <c r="E748" s="102"/>
      <c r="F748" s="102"/>
    </row>
    <row r="749" spans="3:6" s="18" customFormat="1" x14ac:dyDescent="0.2">
      <c r="C749" s="102"/>
      <c r="D749" s="102"/>
      <c r="E749" s="102"/>
      <c r="F749" s="102"/>
    </row>
    <row r="750" spans="3:6" s="18" customFormat="1" x14ac:dyDescent="0.2">
      <c r="C750" s="102"/>
      <c r="D750" s="102"/>
      <c r="E750" s="102"/>
      <c r="F750" s="102"/>
    </row>
    <row r="751" spans="3:6" s="18" customFormat="1" x14ac:dyDescent="0.2">
      <c r="C751" s="102"/>
      <c r="D751" s="102"/>
      <c r="E751" s="102"/>
      <c r="F751" s="102"/>
    </row>
    <row r="752" spans="3:6" s="18" customFormat="1" x14ac:dyDescent="0.2">
      <c r="C752" s="102"/>
      <c r="D752" s="102"/>
      <c r="E752" s="102"/>
      <c r="F752" s="102"/>
    </row>
    <row r="753" spans="3:6" s="18" customFormat="1" x14ac:dyDescent="0.2">
      <c r="C753" s="102"/>
      <c r="D753" s="102"/>
      <c r="E753" s="102"/>
      <c r="F753" s="102"/>
    </row>
    <row r="754" spans="3:6" s="18" customFormat="1" x14ac:dyDescent="0.2">
      <c r="C754" s="102"/>
      <c r="D754" s="102"/>
      <c r="E754" s="102"/>
      <c r="F754" s="102"/>
    </row>
    <row r="755" spans="3:6" s="18" customFormat="1" x14ac:dyDescent="0.2">
      <c r="C755" s="102"/>
      <c r="D755" s="102"/>
      <c r="E755" s="102"/>
      <c r="F755" s="102"/>
    </row>
    <row r="756" spans="3:6" s="18" customFormat="1" x14ac:dyDescent="0.2">
      <c r="C756" s="102"/>
      <c r="D756" s="102"/>
      <c r="E756" s="102"/>
      <c r="F756" s="102"/>
    </row>
    <row r="757" spans="3:6" s="18" customFormat="1" x14ac:dyDescent="0.2">
      <c r="C757" s="102"/>
      <c r="D757" s="102"/>
      <c r="E757" s="102"/>
      <c r="F757" s="102"/>
    </row>
    <row r="758" spans="3:6" s="18" customFormat="1" x14ac:dyDescent="0.2">
      <c r="C758" s="102"/>
      <c r="D758" s="102"/>
      <c r="E758" s="102"/>
      <c r="F758" s="102"/>
    </row>
    <row r="759" spans="3:6" s="18" customFormat="1" x14ac:dyDescent="0.2">
      <c r="C759" s="102"/>
      <c r="D759" s="102"/>
      <c r="E759" s="102"/>
      <c r="F759" s="102"/>
    </row>
    <row r="760" spans="3:6" s="18" customFormat="1" x14ac:dyDescent="0.2">
      <c r="C760" s="102"/>
      <c r="D760" s="102"/>
      <c r="E760" s="102"/>
      <c r="F760" s="102"/>
    </row>
    <row r="761" spans="3:6" s="18" customFormat="1" x14ac:dyDescent="0.2">
      <c r="C761" s="102"/>
      <c r="D761" s="102"/>
      <c r="E761" s="102"/>
      <c r="F761" s="102"/>
    </row>
    <row r="762" spans="3:6" s="18" customFormat="1" x14ac:dyDescent="0.2">
      <c r="C762" s="102"/>
      <c r="D762" s="102"/>
      <c r="E762" s="102"/>
      <c r="F762" s="102"/>
    </row>
    <row r="763" spans="3:6" s="18" customFormat="1" x14ac:dyDescent="0.2">
      <c r="C763" s="102"/>
      <c r="D763" s="102"/>
      <c r="E763" s="102"/>
      <c r="F763" s="102"/>
    </row>
    <row r="764" spans="3:6" s="18" customFormat="1" x14ac:dyDescent="0.2">
      <c r="C764" s="102"/>
      <c r="D764" s="102"/>
      <c r="E764" s="102"/>
      <c r="F764" s="102"/>
    </row>
    <row r="765" spans="3:6" s="18" customFormat="1" x14ac:dyDescent="0.2">
      <c r="C765" s="102"/>
      <c r="D765" s="102"/>
      <c r="E765" s="102"/>
      <c r="F765" s="102"/>
    </row>
    <row r="766" spans="3:6" s="18" customFormat="1" x14ac:dyDescent="0.2">
      <c r="C766" s="102"/>
      <c r="D766" s="102"/>
      <c r="E766" s="102"/>
      <c r="F766" s="102"/>
    </row>
    <row r="767" spans="3:6" s="18" customFormat="1" x14ac:dyDescent="0.2">
      <c r="C767" s="102"/>
      <c r="D767" s="102"/>
      <c r="E767" s="102"/>
      <c r="F767" s="102"/>
    </row>
    <row r="768" spans="3:6" s="18" customFormat="1" x14ac:dyDescent="0.2">
      <c r="C768" s="102"/>
      <c r="D768" s="102"/>
      <c r="E768" s="102"/>
      <c r="F768" s="102"/>
    </row>
    <row r="769" spans="3:6" s="18" customFormat="1" x14ac:dyDescent="0.2">
      <c r="C769" s="102"/>
      <c r="D769" s="102"/>
      <c r="E769" s="102"/>
      <c r="F769" s="102"/>
    </row>
    <row r="770" spans="3:6" s="18" customFormat="1" x14ac:dyDescent="0.2">
      <c r="C770" s="102"/>
      <c r="D770" s="102"/>
      <c r="E770" s="102"/>
      <c r="F770" s="102"/>
    </row>
    <row r="771" spans="3:6" s="18" customFormat="1" x14ac:dyDescent="0.2">
      <c r="C771" s="102"/>
      <c r="D771" s="102"/>
      <c r="E771" s="102"/>
      <c r="F771" s="102"/>
    </row>
    <row r="772" spans="3:6" s="18" customFormat="1" x14ac:dyDescent="0.2">
      <c r="C772" s="102"/>
      <c r="D772" s="102"/>
      <c r="E772" s="102"/>
      <c r="F772" s="102"/>
    </row>
    <row r="773" spans="3:6" s="18" customFormat="1" x14ac:dyDescent="0.2">
      <c r="C773" s="102"/>
      <c r="D773" s="102"/>
      <c r="E773" s="102"/>
      <c r="F773" s="102"/>
    </row>
    <row r="774" spans="3:6" s="18" customFormat="1" x14ac:dyDescent="0.2">
      <c r="C774" s="102"/>
      <c r="D774" s="102"/>
      <c r="E774" s="102"/>
      <c r="F774" s="102"/>
    </row>
    <row r="775" spans="3:6" s="18" customFormat="1" x14ac:dyDescent="0.2">
      <c r="C775" s="102"/>
      <c r="D775" s="102"/>
      <c r="E775" s="102"/>
      <c r="F775" s="102"/>
    </row>
    <row r="776" spans="3:6" s="18" customFormat="1" x14ac:dyDescent="0.2">
      <c r="C776" s="102"/>
      <c r="D776" s="102"/>
      <c r="E776" s="102"/>
      <c r="F776" s="102"/>
    </row>
    <row r="777" spans="3:6" s="18" customFormat="1" x14ac:dyDescent="0.2">
      <c r="C777" s="102"/>
      <c r="D777" s="102"/>
      <c r="E777" s="102"/>
      <c r="F777" s="102"/>
    </row>
    <row r="778" spans="3:6" s="18" customFormat="1" x14ac:dyDescent="0.2">
      <c r="C778" s="102"/>
      <c r="D778" s="102"/>
      <c r="E778" s="102"/>
      <c r="F778" s="102"/>
    </row>
    <row r="779" spans="3:6" s="18" customFormat="1" x14ac:dyDescent="0.2">
      <c r="C779" s="102"/>
      <c r="D779" s="102"/>
      <c r="E779" s="102"/>
      <c r="F779" s="102"/>
    </row>
    <row r="780" spans="3:6" s="18" customFormat="1" x14ac:dyDescent="0.2">
      <c r="C780" s="102"/>
      <c r="D780" s="102"/>
      <c r="E780" s="102"/>
      <c r="F780" s="102"/>
    </row>
    <row r="781" spans="3:6" s="18" customFormat="1" x14ac:dyDescent="0.2">
      <c r="C781" s="102"/>
      <c r="D781" s="102"/>
      <c r="E781" s="102"/>
      <c r="F781" s="102"/>
    </row>
    <row r="782" spans="3:6" s="18" customFormat="1" x14ac:dyDescent="0.2">
      <c r="C782" s="102"/>
      <c r="D782" s="102"/>
      <c r="E782" s="102"/>
      <c r="F782" s="102"/>
    </row>
    <row r="783" spans="3:6" s="18" customFormat="1" x14ac:dyDescent="0.2">
      <c r="C783" s="102"/>
      <c r="D783" s="102"/>
      <c r="E783" s="102"/>
      <c r="F783" s="102"/>
    </row>
    <row r="784" spans="3:6" s="18" customFormat="1" x14ac:dyDescent="0.2">
      <c r="C784" s="102"/>
      <c r="D784" s="102"/>
      <c r="E784" s="102"/>
      <c r="F784" s="102"/>
    </row>
    <row r="785" spans="3:6" s="18" customFormat="1" x14ac:dyDescent="0.2">
      <c r="C785" s="102"/>
      <c r="D785" s="102"/>
      <c r="E785" s="102"/>
      <c r="F785" s="102"/>
    </row>
    <row r="786" spans="3:6" s="18" customFormat="1" x14ac:dyDescent="0.2">
      <c r="C786" s="102"/>
      <c r="D786" s="102"/>
      <c r="E786" s="102"/>
      <c r="F786" s="102"/>
    </row>
    <row r="787" spans="3:6" s="18" customFormat="1" x14ac:dyDescent="0.2">
      <c r="C787" s="102"/>
      <c r="D787" s="102"/>
      <c r="E787" s="102"/>
      <c r="F787" s="102"/>
    </row>
    <row r="788" spans="3:6" s="18" customFormat="1" x14ac:dyDescent="0.2">
      <c r="C788" s="102"/>
      <c r="D788" s="102"/>
      <c r="E788" s="102"/>
      <c r="F788" s="102"/>
    </row>
    <row r="789" spans="3:6" s="18" customFormat="1" x14ac:dyDescent="0.2">
      <c r="C789" s="102"/>
      <c r="D789" s="102"/>
      <c r="E789" s="102"/>
      <c r="F789" s="102"/>
    </row>
    <row r="790" spans="3:6" s="18" customFormat="1" x14ac:dyDescent="0.2">
      <c r="C790" s="102"/>
      <c r="D790" s="102"/>
      <c r="E790" s="102"/>
      <c r="F790" s="102"/>
    </row>
    <row r="791" spans="3:6" s="18" customFormat="1" x14ac:dyDescent="0.2">
      <c r="C791" s="102"/>
      <c r="D791" s="102"/>
      <c r="E791" s="102"/>
      <c r="F791" s="102"/>
    </row>
    <row r="792" spans="3:6" s="18" customFormat="1" x14ac:dyDescent="0.2">
      <c r="C792" s="102"/>
      <c r="D792" s="102"/>
      <c r="E792" s="102"/>
      <c r="F792" s="102"/>
    </row>
    <row r="793" spans="3:6" s="18" customFormat="1" x14ac:dyDescent="0.2">
      <c r="C793" s="102"/>
      <c r="D793" s="102"/>
      <c r="E793" s="102"/>
      <c r="F793" s="102"/>
    </row>
    <row r="794" spans="3:6" s="18" customFormat="1" x14ac:dyDescent="0.2">
      <c r="C794" s="102"/>
      <c r="D794" s="102"/>
      <c r="E794" s="102"/>
      <c r="F794" s="102"/>
    </row>
    <row r="795" spans="3:6" s="18" customFormat="1" x14ac:dyDescent="0.2">
      <c r="C795" s="102"/>
      <c r="D795" s="102"/>
      <c r="E795" s="102"/>
      <c r="F795" s="102"/>
    </row>
    <row r="796" spans="3:6" s="18" customFormat="1" x14ac:dyDescent="0.2">
      <c r="C796" s="102"/>
      <c r="D796" s="102"/>
      <c r="E796" s="102"/>
      <c r="F796" s="102"/>
    </row>
    <row r="797" spans="3:6" s="18" customFormat="1" x14ac:dyDescent="0.2">
      <c r="C797" s="102"/>
      <c r="D797" s="102"/>
      <c r="E797" s="102"/>
      <c r="F797" s="102"/>
    </row>
    <row r="798" spans="3:6" s="18" customFormat="1" x14ac:dyDescent="0.2">
      <c r="C798" s="102"/>
      <c r="D798" s="102"/>
      <c r="E798" s="102"/>
      <c r="F798" s="102"/>
    </row>
    <row r="799" spans="3:6" s="18" customFormat="1" x14ac:dyDescent="0.2">
      <c r="C799" s="102"/>
      <c r="D799" s="102"/>
      <c r="E799" s="102"/>
      <c r="F799" s="102"/>
    </row>
    <row r="800" spans="3:6" s="18" customFormat="1" x14ac:dyDescent="0.2">
      <c r="C800" s="102"/>
      <c r="D800" s="102"/>
      <c r="E800" s="102"/>
      <c r="F800" s="102"/>
    </row>
    <row r="801" spans="3:6" s="18" customFormat="1" x14ac:dyDescent="0.2">
      <c r="C801" s="102"/>
      <c r="D801" s="102"/>
      <c r="E801" s="102"/>
      <c r="F801" s="102"/>
    </row>
    <row r="802" spans="3:6" s="18" customFormat="1" x14ac:dyDescent="0.2">
      <c r="C802" s="102"/>
      <c r="D802" s="102"/>
      <c r="E802" s="102"/>
      <c r="F802" s="102"/>
    </row>
    <row r="803" spans="3:6" s="18" customFormat="1" x14ac:dyDescent="0.2">
      <c r="C803" s="102"/>
      <c r="D803" s="102"/>
      <c r="E803" s="102"/>
      <c r="F803" s="102"/>
    </row>
    <row r="804" spans="3:6" s="18" customFormat="1" x14ac:dyDescent="0.2">
      <c r="C804" s="102"/>
      <c r="D804" s="102"/>
      <c r="E804" s="102"/>
      <c r="F804" s="102"/>
    </row>
    <row r="805" spans="3:6" s="18" customFormat="1" x14ac:dyDescent="0.2">
      <c r="C805" s="102"/>
      <c r="D805" s="102"/>
      <c r="E805" s="102"/>
      <c r="F805" s="102"/>
    </row>
    <row r="806" spans="3:6" s="18" customFormat="1" x14ac:dyDescent="0.2">
      <c r="C806" s="102"/>
      <c r="D806" s="102"/>
      <c r="E806" s="102"/>
      <c r="F806" s="102"/>
    </row>
    <row r="807" spans="3:6" s="18" customFormat="1" x14ac:dyDescent="0.2">
      <c r="C807" s="102"/>
      <c r="D807" s="102"/>
      <c r="E807" s="102"/>
      <c r="F807" s="102"/>
    </row>
    <row r="808" spans="3:6" s="18" customFormat="1" x14ac:dyDescent="0.2">
      <c r="C808" s="102"/>
      <c r="D808" s="102"/>
      <c r="E808" s="102"/>
      <c r="F808" s="102"/>
    </row>
    <row r="809" spans="3:6" s="18" customFormat="1" x14ac:dyDescent="0.2">
      <c r="C809" s="102"/>
      <c r="D809" s="102"/>
      <c r="E809" s="102"/>
      <c r="F809" s="102"/>
    </row>
    <row r="810" spans="3:6" s="18" customFormat="1" x14ac:dyDescent="0.2">
      <c r="C810" s="102"/>
      <c r="D810" s="102"/>
      <c r="E810" s="102"/>
      <c r="F810" s="102"/>
    </row>
    <row r="811" spans="3:6" s="18" customFormat="1" x14ac:dyDescent="0.2">
      <c r="C811" s="102"/>
      <c r="D811" s="102"/>
      <c r="E811" s="102"/>
      <c r="F811" s="102"/>
    </row>
    <row r="812" spans="3:6" s="18" customFormat="1" x14ac:dyDescent="0.2">
      <c r="C812" s="102"/>
      <c r="D812" s="102"/>
      <c r="E812" s="102"/>
      <c r="F812" s="102"/>
    </row>
    <row r="813" spans="3:6" s="18" customFormat="1" x14ac:dyDescent="0.2">
      <c r="C813" s="102"/>
      <c r="D813" s="102"/>
      <c r="E813" s="102"/>
      <c r="F813" s="102"/>
    </row>
    <row r="814" spans="3:6" s="18" customFormat="1" x14ac:dyDescent="0.2">
      <c r="C814" s="102"/>
      <c r="D814" s="102"/>
      <c r="E814" s="102"/>
      <c r="F814" s="102"/>
    </row>
    <row r="815" spans="3:6" s="18" customFormat="1" x14ac:dyDescent="0.2">
      <c r="C815" s="102"/>
      <c r="D815" s="102"/>
      <c r="E815" s="102"/>
      <c r="F815" s="102"/>
    </row>
    <row r="816" spans="3:6" s="18" customFormat="1" x14ac:dyDescent="0.2">
      <c r="C816" s="102"/>
      <c r="D816" s="102"/>
      <c r="E816" s="102"/>
      <c r="F816" s="102"/>
    </row>
    <row r="817" spans="3:6" s="18" customFormat="1" x14ac:dyDescent="0.2">
      <c r="C817" s="102"/>
      <c r="D817" s="102"/>
      <c r="E817" s="102"/>
      <c r="F817" s="102"/>
    </row>
    <row r="818" spans="3:6" s="18" customFormat="1" x14ac:dyDescent="0.2">
      <c r="C818" s="102"/>
      <c r="D818" s="102"/>
      <c r="E818" s="102"/>
      <c r="F818" s="102"/>
    </row>
    <row r="819" spans="3:6" s="18" customFormat="1" x14ac:dyDescent="0.2">
      <c r="C819" s="102"/>
      <c r="D819" s="102"/>
      <c r="E819" s="102"/>
      <c r="F819" s="102"/>
    </row>
    <row r="820" spans="3:6" s="18" customFormat="1" x14ac:dyDescent="0.2">
      <c r="C820" s="102"/>
      <c r="D820" s="102"/>
      <c r="E820" s="102"/>
      <c r="F820" s="102"/>
    </row>
    <row r="821" spans="3:6" s="18" customFormat="1" x14ac:dyDescent="0.2">
      <c r="C821" s="102"/>
      <c r="D821" s="102"/>
      <c r="E821" s="102"/>
      <c r="F821" s="102"/>
    </row>
    <row r="822" spans="3:6" s="18" customFormat="1" x14ac:dyDescent="0.2">
      <c r="C822" s="102"/>
      <c r="D822" s="102"/>
      <c r="E822" s="102"/>
      <c r="F822" s="102"/>
    </row>
    <row r="823" spans="3:6" s="18" customFormat="1" x14ac:dyDescent="0.2">
      <c r="C823" s="102"/>
      <c r="D823" s="102"/>
      <c r="E823" s="102"/>
      <c r="F823" s="102"/>
    </row>
    <row r="824" spans="3:6" s="18" customFormat="1" x14ac:dyDescent="0.2">
      <c r="C824" s="102"/>
      <c r="D824" s="102"/>
      <c r="E824" s="102"/>
      <c r="F824" s="102"/>
    </row>
    <row r="825" spans="3:6" s="18" customFormat="1" x14ac:dyDescent="0.2">
      <c r="C825" s="102"/>
      <c r="D825" s="102"/>
      <c r="E825" s="102"/>
      <c r="F825" s="102"/>
    </row>
    <row r="826" spans="3:6" s="18" customFormat="1" x14ac:dyDescent="0.2">
      <c r="C826" s="102"/>
      <c r="D826" s="102"/>
      <c r="E826" s="102"/>
      <c r="F826" s="102"/>
    </row>
    <row r="827" spans="3:6" s="18" customFormat="1" x14ac:dyDescent="0.2">
      <c r="C827" s="102"/>
      <c r="D827" s="102"/>
      <c r="E827" s="102"/>
      <c r="F827" s="102"/>
    </row>
    <row r="828" spans="3:6" s="18" customFormat="1" x14ac:dyDescent="0.2">
      <c r="C828" s="102"/>
      <c r="D828" s="102"/>
      <c r="E828" s="102"/>
      <c r="F828" s="102"/>
    </row>
    <row r="829" spans="3:6" s="18" customFormat="1" x14ac:dyDescent="0.2">
      <c r="C829" s="102"/>
      <c r="D829" s="102"/>
      <c r="E829" s="102"/>
      <c r="F829" s="102"/>
    </row>
    <row r="830" spans="3:6" s="18" customFormat="1" x14ac:dyDescent="0.2">
      <c r="C830" s="102"/>
      <c r="D830" s="102"/>
      <c r="E830" s="102"/>
      <c r="F830" s="102"/>
    </row>
    <row r="831" spans="3:6" s="18" customFormat="1" x14ac:dyDescent="0.2">
      <c r="C831" s="102"/>
      <c r="D831" s="102"/>
      <c r="E831" s="102"/>
      <c r="F831" s="102"/>
    </row>
    <row r="832" spans="3:6" s="18" customFormat="1" x14ac:dyDescent="0.2">
      <c r="C832" s="102"/>
      <c r="D832" s="102"/>
      <c r="E832" s="102"/>
      <c r="F832" s="102"/>
    </row>
    <row r="833" spans="3:6" s="18" customFormat="1" x14ac:dyDescent="0.2">
      <c r="C833" s="102"/>
      <c r="D833" s="102"/>
      <c r="E833" s="102"/>
      <c r="F833" s="102"/>
    </row>
    <row r="834" spans="3:6" s="18" customFormat="1" x14ac:dyDescent="0.2">
      <c r="C834" s="102"/>
      <c r="D834" s="102"/>
      <c r="E834" s="102"/>
      <c r="F834" s="102"/>
    </row>
    <row r="835" spans="3:6" s="18" customFormat="1" x14ac:dyDescent="0.2">
      <c r="C835" s="102"/>
      <c r="D835" s="102"/>
      <c r="E835" s="102"/>
      <c r="F835" s="102"/>
    </row>
    <row r="836" spans="3:6" s="18" customFormat="1" x14ac:dyDescent="0.2">
      <c r="C836" s="102"/>
      <c r="D836" s="102"/>
      <c r="E836" s="102"/>
      <c r="F836" s="102"/>
    </row>
    <row r="837" spans="3:6" s="18" customFormat="1" x14ac:dyDescent="0.2">
      <c r="C837" s="102"/>
      <c r="D837" s="102"/>
      <c r="E837" s="102"/>
      <c r="F837" s="102"/>
    </row>
    <row r="838" spans="3:6" s="18" customFormat="1" x14ac:dyDescent="0.2">
      <c r="C838" s="102"/>
      <c r="D838" s="102"/>
      <c r="E838" s="102"/>
      <c r="F838" s="102"/>
    </row>
    <row r="839" spans="3:6" s="18" customFormat="1" x14ac:dyDescent="0.2">
      <c r="C839" s="102"/>
      <c r="D839" s="102"/>
      <c r="E839" s="102"/>
      <c r="F839" s="102"/>
    </row>
    <row r="840" spans="3:6" s="18" customFormat="1" x14ac:dyDescent="0.2">
      <c r="C840" s="102"/>
      <c r="D840" s="102"/>
      <c r="E840" s="102"/>
      <c r="F840" s="102"/>
    </row>
    <row r="841" spans="3:6" s="18" customFormat="1" x14ac:dyDescent="0.2">
      <c r="C841" s="102"/>
      <c r="D841" s="102"/>
      <c r="E841" s="102"/>
      <c r="F841" s="102"/>
    </row>
    <row r="842" spans="3:6" s="18" customFormat="1" x14ac:dyDescent="0.2">
      <c r="C842" s="102"/>
      <c r="D842" s="102"/>
      <c r="E842" s="102"/>
      <c r="F842" s="102"/>
    </row>
    <row r="843" spans="3:6" s="18" customFormat="1" x14ac:dyDescent="0.2">
      <c r="C843" s="102"/>
      <c r="D843" s="102"/>
      <c r="E843" s="102"/>
      <c r="F843" s="102"/>
    </row>
    <row r="844" spans="3:6" s="18" customFormat="1" x14ac:dyDescent="0.2">
      <c r="C844" s="102"/>
      <c r="D844" s="102"/>
      <c r="E844" s="102"/>
      <c r="F844" s="102"/>
    </row>
    <row r="845" spans="3:6" s="18" customFormat="1" x14ac:dyDescent="0.2">
      <c r="C845" s="102"/>
      <c r="D845" s="102"/>
      <c r="E845" s="102"/>
      <c r="F845" s="102"/>
    </row>
    <row r="846" spans="3:6" s="18" customFormat="1" x14ac:dyDescent="0.2">
      <c r="C846" s="102"/>
      <c r="D846" s="102"/>
      <c r="E846" s="102"/>
      <c r="F846" s="102"/>
    </row>
    <row r="847" spans="3:6" s="18" customFormat="1" x14ac:dyDescent="0.2">
      <c r="C847" s="102"/>
      <c r="D847" s="102"/>
      <c r="E847" s="102"/>
      <c r="F847" s="102"/>
    </row>
    <row r="848" spans="3:6" s="18" customFormat="1" x14ac:dyDescent="0.2">
      <c r="C848" s="102"/>
      <c r="D848" s="102"/>
      <c r="E848" s="102"/>
      <c r="F848" s="102"/>
    </row>
    <row r="849" spans="3:6" s="18" customFormat="1" x14ac:dyDescent="0.2">
      <c r="C849" s="102"/>
      <c r="D849" s="102"/>
      <c r="E849" s="102"/>
      <c r="F849" s="102"/>
    </row>
    <row r="850" spans="3:6" s="18" customFormat="1" x14ac:dyDescent="0.2">
      <c r="C850" s="102"/>
      <c r="D850" s="102"/>
      <c r="E850" s="102"/>
      <c r="F850" s="102"/>
    </row>
    <row r="851" spans="3:6" s="18" customFormat="1" x14ac:dyDescent="0.2">
      <c r="C851" s="102"/>
      <c r="D851" s="102"/>
      <c r="E851" s="102"/>
      <c r="F851" s="102"/>
    </row>
    <row r="852" spans="3:6" s="18" customFormat="1" x14ac:dyDescent="0.2">
      <c r="C852" s="102"/>
      <c r="D852" s="102"/>
      <c r="E852" s="102"/>
      <c r="F852" s="102"/>
    </row>
    <row r="853" spans="3:6" s="18" customFormat="1" x14ac:dyDescent="0.2">
      <c r="C853" s="102"/>
      <c r="D853" s="102"/>
      <c r="E853" s="102"/>
      <c r="F853" s="102"/>
    </row>
    <row r="854" spans="3:6" s="18" customFormat="1" x14ac:dyDescent="0.2">
      <c r="C854" s="102"/>
      <c r="D854" s="102"/>
      <c r="E854" s="102"/>
      <c r="F854" s="102"/>
    </row>
    <row r="855" spans="3:6" s="18" customFormat="1" x14ac:dyDescent="0.2">
      <c r="C855" s="102"/>
      <c r="D855" s="102"/>
      <c r="E855" s="102"/>
      <c r="F855" s="102"/>
    </row>
    <row r="856" spans="3:6" s="18" customFormat="1" x14ac:dyDescent="0.2">
      <c r="C856" s="102"/>
      <c r="D856" s="102"/>
      <c r="E856" s="102"/>
      <c r="F856" s="102"/>
    </row>
    <row r="857" spans="3:6" s="18" customFormat="1" x14ac:dyDescent="0.2">
      <c r="C857" s="102"/>
      <c r="D857" s="102"/>
      <c r="E857" s="102"/>
      <c r="F857" s="102"/>
    </row>
    <row r="858" spans="3:6" s="18" customFormat="1" x14ac:dyDescent="0.2">
      <c r="C858" s="102"/>
      <c r="D858" s="102"/>
      <c r="E858" s="102"/>
      <c r="F858" s="102"/>
    </row>
    <row r="859" spans="3:6" s="18" customFormat="1" x14ac:dyDescent="0.2">
      <c r="C859" s="102"/>
      <c r="D859" s="102"/>
      <c r="E859" s="102"/>
      <c r="F859" s="102"/>
    </row>
    <row r="860" spans="3:6" s="18" customFormat="1" x14ac:dyDescent="0.2">
      <c r="C860" s="102"/>
      <c r="D860" s="102"/>
      <c r="E860" s="102"/>
      <c r="F860" s="102"/>
    </row>
    <row r="861" spans="3:6" s="18" customFormat="1" x14ac:dyDescent="0.2">
      <c r="C861" s="102"/>
      <c r="D861" s="102"/>
      <c r="E861" s="102"/>
      <c r="F861" s="102"/>
    </row>
    <row r="862" spans="3:6" s="18" customFormat="1" x14ac:dyDescent="0.2">
      <c r="C862" s="102"/>
      <c r="D862" s="102"/>
      <c r="E862" s="102"/>
      <c r="F862" s="102"/>
    </row>
    <row r="863" spans="3:6" s="18" customFormat="1" x14ac:dyDescent="0.2">
      <c r="C863" s="102"/>
      <c r="D863" s="102"/>
      <c r="E863" s="102"/>
      <c r="F863" s="102"/>
    </row>
    <row r="864" spans="3:6" s="18" customFormat="1" x14ac:dyDescent="0.2">
      <c r="C864" s="102"/>
      <c r="D864" s="102"/>
      <c r="E864" s="102"/>
      <c r="F864" s="102"/>
    </row>
    <row r="865" spans="3:6" s="18" customFormat="1" x14ac:dyDescent="0.2">
      <c r="C865" s="102"/>
      <c r="D865" s="102"/>
      <c r="E865" s="102"/>
      <c r="F865" s="102"/>
    </row>
    <row r="866" spans="3:6" s="18" customFormat="1" x14ac:dyDescent="0.2">
      <c r="C866" s="102"/>
      <c r="D866" s="102"/>
      <c r="E866" s="102"/>
      <c r="F866" s="102"/>
    </row>
    <row r="867" spans="3:6" s="18" customFormat="1" x14ac:dyDescent="0.2">
      <c r="C867" s="102"/>
      <c r="D867" s="102"/>
      <c r="E867" s="102"/>
      <c r="F867" s="102"/>
    </row>
    <row r="868" spans="3:6" s="18" customFormat="1" x14ac:dyDescent="0.2">
      <c r="C868" s="102"/>
      <c r="D868" s="102"/>
      <c r="E868" s="102"/>
      <c r="F868" s="102"/>
    </row>
    <row r="869" spans="3:6" s="18" customFormat="1" x14ac:dyDescent="0.2">
      <c r="C869" s="102"/>
      <c r="D869" s="102"/>
      <c r="E869" s="102"/>
      <c r="F869" s="102"/>
    </row>
    <row r="870" spans="3:6" s="18" customFormat="1" x14ac:dyDescent="0.2">
      <c r="C870" s="102"/>
      <c r="D870" s="102"/>
      <c r="E870" s="102"/>
      <c r="F870" s="102"/>
    </row>
    <row r="871" spans="3:6" s="18" customFormat="1" x14ac:dyDescent="0.2">
      <c r="C871" s="102"/>
      <c r="D871" s="102"/>
      <c r="E871" s="102"/>
      <c r="F871" s="102"/>
    </row>
    <row r="872" spans="3:6" s="18" customFormat="1" x14ac:dyDescent="0.2">
      <c r="C872" s="102"/>
      <c r="D872" s="102"/>
      <c r="E872" s="102"/>
      <c r="F872" s="102"/>
    </row>
    <row r="873" spans="3:6" s="18" customFormat="1" x14ac:dyDescent="0.2">
      <c r="C873" s="102"/>
      <c r="D873" s="102"/>
      <c r="E873" s="102"/>
      <c r="F873" s="102"/>
    </row>
    <row r="874" spans="3:6" s="18" customFormat="1" x14ac:dyDescent="0.2">
      <c r="C874" s="102"/>
      <c r="D874" s="102"/>
      <c r="E874" s="102"/>
      <c r="F874" s="102"/>
    </row>
    <row r="875" spans="3:6" s="18" customFormat="1" x14ac:dyDescent="0.2">
      <c r="C875" s="102"/>
      <c r="D875" s="102"/>
      <c r="E875" s="102"/>
      <c r="F875" s="102"/>
    </row>
    <row r="876" spans="3:6" s="18" customFormat="1" x14ac:dyDescent="0.2">
      <c r="C876" s="102"/>
      <c r="D876" s="102"/>
      <c r="E876" s="102"/>
      <c r="F876" s="102"/>
    </row>
    <row r="877" spans="3:6" s="18" customFormat="1" x14ac:dyDescent="0.2">
      <c r="C877" s="102"/>
      <c r="D877" s="102"/>
      <c r="E877" s="102"/>
      <c r="F877" s="102"/>
    </row>
    <row r="878" spans="3:6" s="18" customFormat="1" x14ac:dyDescent="0.2">
      <c r="C878" s="102"/>
      <c r="D878" s="102"/>
      <c r="E878" s="102"/>
      <c r="F878" s="102"/>
    </row>
    <row r="879" spans="3:6" s="18" customFormat="1" x14ac:dyDescent="0.2">
      <c r="C879" s="102"/>
      <c r="D879" s="102"/>
      <c r="E879" s="102"/>
      <c r="F879" s="102"/>
    </row>
    <row r="880" spans="3:6" s="18" customFormat="1" x14ac:dyDescent="0.2">
      <c r="C880" s="102"/>
      <c r="D880" s="102"/>
      <c r="E880" s="102"/>
      <c r="F880" s="102"/>
    </row>
    <row r="881" spans="3:6" s="18" customFormat="1" x14ac:dyDescent="0.2">
      <c r="C881" s="102"/>
      <c r="D881" s="102"/>
      <c r="E881" s="102"/>
      <c r="F881" s="102"/>
    </row>
    <row r="882" spans="3:6" s="18" customFormat="1" x14ac:dyDescent="0.2">
      <c r="C882" s="102"/>
      <c r="D882" s="102"/>
      <c r="E882" s="102"/>
      <c r="F882" s="102"/>
    </row>
    <row r="883" spans="3:6" s="18" customFormat="1" x14ac:dyDescent="0.2">
      <c r="C883" s="102"/>
      <c r="D883" s="102"/>
      <c r="E883" s="102"/>
      <c r="F883" s="102"/>
    </row>
    <row r="884" spans="3:6" s="18" customFormat="1" x14ac:dyDescent="0.2">
      <c r="C884" s="102"/>
      <c r="D884" s="102"/>
      <c r="E884" s="102"/>
      <c r="F884" s="102"/>
    </row>
    <row r="885" spans="3:6" s="18" customFormat="1" x14ac:dyDescent="0.2">
      <c r="C885" s="102"/>
      <c r="D885" s="102"/>
      <c r="E885" s="102"/>
      <c r="F885" s="102"/>
    </row>
    <row r="886" spans="3:6" s="18" customFormat="1" x14ac:dyDescent="0.2">
      <c r="C886" s="102"/>
      <c r="D886" s="102"/>
      <c r="E886" s="102"/>
      <c r="F886" s="102"/>
    </row>
    <row r="887" spans="3:6" s="18" customFormat="1" x14ac:dyDescent="0.2">
      <c r="C887" s="102"/>
      <c r="D887" s="102"/>
      <c r="E887" s="102"/>
      <c r="F887" s="102"/>
    </row>
    <row r="888" spans="3:6" s="18" customFormat="1" x14ac:dyDescent="0.2">
      <c r="C888" s="102"/>
      <c r="D888" s="102"/>
      <c r="E888" s="102"/>
      <c r="F888" s="102"/>
    </row>
    <row r="889" spans="3:6" s="18" customFormat="1" x14ac:dyDescent="0.2">
      <c r="C889" s="102"/>
      <c r="D889" s="102"/>
      <c r="E889" s="102"/>
      <c r="F889" s="102"/>
    </row>
    <row r="890" spans="3:6" s="18" customFormat="1" x14ac:dyDescent="0.2">
      <c r="C890" s="102"/>
      <c r="D890" s="102"/>
      <c r="E890" s="102"/>
      <c r="F890" s="102"/>
    </row>
    <row r="891" spans="3:6" s="18" customFormat="1" x14ac:dyDescent="0.2">
      <c r="C891" s="102"/>
      <c r="D891" s="102"/>
      <c r="E891" s="102"/>
      <c r="F891" s="102"/>
    </row>
    <row r="892" spans="3:6" s="18" customFormat="1" x14ac:dyDescent="0.2">
      <c r="C892" s="102"/>
      <c r="D892" s="102"/>
      <c r="E892" s="102"/>
      <c r="F892" s="102"/>
    </row>
    <row r="893" spans="3:6" s="18" customFormat="1" x14ac:dyDescent="0.2">
      <c r="C893" s="102"/>
      <c r="D893" s="102"/>
      <c r="E893" s="102"/>
      <c r="F893" s="102"/>
    </row>
    <row r="894" spans="3:6" s="18" customFormat="1" x14ac:dyDescent="0.2">
      <c r="C894" s="102"/>
      <c r="D894" s="102"/>
      <c r="E894" s="102"/>
      <c r="F894" s="102"/>
    </row>
    <row r="895" spans="3:6" s="18" customFormat="1" x14ac:dyDescent="0.2">
      <c r="C895" s="102"/>
      <c r="D895" s="102"/>
      <c r="E895" s="102"/>
      <c r="F895" s="102"/>
    </row>
    <row r="896" spans="3:6" s="18" customFormat="1" x14ac:dyDescent="0.2">
      <c r="C896" s="102"/>
      <c r="D896" s="102"/>
      <c r="E896" s="102"/>
      <c r="F896" s="102"/>
    </row>
    <row r="897" spans="3:6" s="18" customFormat="1" x14ac:dyDescent="0.2">
      <c r="C897" s="102"/>
      <c r="D897" s="102"/>
      <c r="E897" s="102"/>
      <c r="F897" s="102"/>
    </row>
    <row r="898" spans="3:6" s="18" customFormat="1" x14ac:dyDescent="0.2">
      <c r="C898" s="102"/>
      <c r="D898" s="102"/>
      <c r="E898" s="102"/>
      <c r="F898" s="102"/>
    </row>
    <row r="899" spans="3:6" s="18" customFormat="1" x14ac:dyDescent="0.2">
      <c r="C899" s="102"/>
      <c r="D899" s="102"/>
      <c r="E899" s="102"/>
      <c r="F899" s="102"/>
    </row>
    <row r="900" spans="3:6" s="18" customFormat="1" x14ac:dyDescent="0.2">
      <c r="C900" s="102"/>
      <c r="D900" s="102"/>
      <c r="E900" s="102"/>
      <c r="F900" s="102"/>
    </row>
    <row r="901" spans="3:6" s="18" customFormat="1" x14ac:dyDescent="0.2">
      <c r="C901" s="102"/>
      <c r="D901" s="102"/>
      <c r="E901" s="102"/>
      <c r="F901" s="102"/>
    </row>
    <row r="902" spans="3:6" s="18" customFormat="1" x14ac:dyDescent="0.2">
      <c r="C902" s="102"/>
      <c r="D902" s="102"/>
      <c r="E902" s="102"/>
      <c r="F902" s="102"/>
    </row>
    <row r="903" spans="3:6" s="18" customFormat="1" x14ac:dyDescent="0.2">
      <c r="C903" s="102"/>
      <c r="D903" s="102"/>
      <c r="E903" s="102"/>
      <c r="F903" s="102"/>
    </row>
    <row r="904" spans="3:6" s="18" customFormat="1" x14ac:dyDescent="0.2">
      <c r="C904" s="102"/>
      <c r="D904" s="102"/>
      <c r="E904" s="102"/>
      <c r="F904" s="102"/>
    </row>
    <row r="905" spans="3:6" s="18" customFormat="1" x14ac:dyDescent="0.2">
      <c r="C905" s="102"/>
      <c r="D905" s="102"/>
      <c r="E905" s="102"/>
      <c r="F905" s="102"/>
    </row>
    <row r="906" spans="3:6" s="18" customFormat="1" x14ac:dyDescent="0.2">
      <c r="C906" s="102"/>
      <c r="D906" s="102"/>
      <c r="E906" s="102"/>
      <c r="F906" s="102"/>
    </row>
    <row r="907" spans="3:6" s="18" customFormat="1" x14ac:dyDescent="0.2">
      <c r="C907" s="102"/>
      <c r="D907" s="102"/>
      <c r="E907" s="102"/>
      <c r="F907" s="102"/>
    </row>
    <row r="908" spans="3:6" s="18" customFormat="1" x14ac:dyDescent="0.2">
      <c r="C908" s="102"/>
      <c r="D908" s="102"/>
      <c r="E908" s="102"/>
      <c r="F908" s="102"/>
    </row>
    <row r="909" spans="3:6" s="18" customFormat="1" x14ac:dyDescent="0.2">
      <c r="C909" s="102"/>
      <c r="D909" s="102"/>
      <c r="E909" s="102"/>
      <c r="F909" s="102"/>
    </row>
    <row r="910" spans="3:6" s="18" customFormat="1" x14ac:dyDescent="0.2">
      <c r="C910" s="102"/>
      <c r="D910" s="102"/>
      <c r="E910" s="102"/>
      <c r="F910" s="102"/>
    </row>
    <row r="911" spans="3:6" s="18" customFormat="1" x14ac:dyDescent="0.2">
      <c r="C911" s="102"/>
      <c r="D911" s="102"/>
      <c r="E911" s="102"/>
      <c r="F911" s="102"/>
    </row>
    <row r="912" spans="3:6" s="18" customFormat="1" x14ac:dyDescent="0.2">
      <c r="C912" s="102"/>
      <c r="D912" s="102"/>
      <c r="E912" s="102"/>
      <c r="F912" s="102"/>
    </row>
    <row r="913" spans="3:6" s="18" customFormat="1" x14ac:dyDescent="0.2">
      <c r="C913" s="102"/>
      <c r="D913" s="102"/>
      <c r="E913" s="102"/>
      <c r="F913" s="102"/>
    </row>
    <row r="914" spans="3:6" s="18" customFormat="1" x14ac:dyDescent="0.2">
      <c r="C914" s="102"/>
      <c r="D914" s="102"/>
      <c r="E914" s="102"/>
      <c r="F914" s="102"/>
    </row>
    <row r="915" spans="3:6" s="18" customFormat="1" x14ac:dyDescent="0.2">
      <c r="C915" s="102"/>
      <c r="D915" s="102"/>
      <c r="E915" s="102"/>
      <c r="F915" s="102"/>
    </row>
    <row r="916" spans="3:6" s="18" customFormat="1" x14ac:dyDescent="0.2">
      <c r="C916" s="102"/>
      <c r="D916" s="102"/>
      <c r="E916" s="102"/>
      <c r="F916" s="102"/>
    </row>
    <row r="917" spans="3:6" s="18" customFormat="1" x14ac:dyDescent="0.2">
      <c r="C917" s="102"/>
      <c r="D917" s="102"/>
      <c r="E917" s="102"/>
      <c r="F917" s="102"/>
    </row>
    <row r="918" spans="3:6" s="18" customFormat="1" x14ac:dyDescent="0.2">
      <c r="C918" s="102"/>
      <c r="D918" s="102"/>
      <c r="E918" s="102"/>
      <c r="F918" s="102"/>
    </row>
    <row r="919" spans="3:6" s="18" customFormat="1" x14ac:dyDescent="0.2">
      <c r="C919" s="102"/>
      <c r="D919" s="102"/>
      <c r="E919" s="102"/>
      <c r="F919" s="102"/>
    </row>
    <row r="920" spans="3:6" s="18" customFormat="1" x14ac:dyDescent="0.2">
      <c r="C920" s="102"/>
      <c r="D920" s="102"/>
      <c r="E920" s="102"/>
      <c r="F920" s="102"/>
    </row>
    <row r="921" spans="3:6" s="18" customFormat="1" x14ac:dyDescent="0.2">
      <c r="C921" s="102"/>
      <c r="D921" s="102"/>
      <c r="E921" s="102"/>
      <c r="F921" s="102"/>
    </row>
    <row r="922" spans="3:6" s="18" customFormat="1" x14ac:dyDescent="0.2">
      <c r="C922" s="102"/>
      <c r="D922" s="102"/>
      <c r="E922" s="102"/>
      <c r="F922" s="102"/>
    </row>
    <row r="923" spans="3:6" s="18" customFormat="1" x14ac:dyDescent="0.2">
      <c r="C923" s="102"/>
      <c r="D923" s="102"/>
      <c r="E923" s="102"/>
      <c r="F923" s="102"/>
    </row>
    <row r="924" spans="3:6" s="18" customFormat="1" x14ac:dyDescent="0.2">
      <c r="C924" s="102"/>
      <c r="D924" s="102"/>
      <c r="E924" s="102"/>
      <c r="F924" s="102"/>
    </row>
    <row r="925" spans="3:6" s="18" customFormat="1" x14ac:dyDescent="0.2">
      <c r="C925" s="102"/>
      <c r="D925" s="102"/>
      <c r="E925" s="102"/>
      <c r="F925" s="102"/>
    </row>
    <row r="926" spans="3:6" s="18" customFormat="1" x14ac:dyDescent="0.2">
      <c r="C926" s="102"/>
      <c r="D926" s="102"/>
      <c r="E926" s="102"/>
      <c r="F926" s="102"/>
    </row>
    <row r="927" spans="3:6" s="18" customFormat="1" x14ac:dyDescent="0.2">
      <c r="C927" s="102"/>
      <c r="D927" s="102"/>
      <c r="E927" s="102"/>
      <c r="F927" s="102"/>
    </row>
    <row r="928" spans="3:6" s="18" customFormat="1" x14ac:dyDescent="0.2">
      <c r="C928" s="102"/>
      <c r="D928" s="102"/>
      <c r="E928" s="102"/>
      <c r="F928" s="102"/>
    </row>
    <row r="929" spans="3:6" s="18" customFormat="1" x14ac:dyDescent="0.2">
      <c r="C929" s="102"/>
      <c r="D929" s="102"/>
      <c r="E929" s="102"/>
      <c r="F929" s="102"/>
    </row>
    <row r="930" spans="3:6" s="18" customFormat="1" x14ac:dyDescent="0.2">
      <c r="C930" s="102"/>
      <c r="D930" s="102"/>
      <c r="E930" s="102"/>
      <c r="F930" s="102"/>
    </row>
    <row r="931" spans="3:6" s="18" customFormat="1" x14ac:dyDescent="0.2">
      <c r="C931" s="102"/>
      <c r="D931" s="102"/>
      <c r="E931" s="102"/>
      <c r="F931" s="102"/>
    </row>
    <row r="932" spans="3:6" s="18" customFormat="1" x14ac:dyDescent="0.2">
      <c r="C932" s="102"/>
      <c r="D932" s="102"/>
      <c r="E932" s="102"/>
      <c r="F932" s="102"/>
    </row>
    <row r="933" spans="3:6" s="18" customFormat="1" x14ac:dyDescent="0.2">
      <c r="C933" s="102"/>
      <c r="D933" s="102"/>
      <c r="E933" s="102"/>
      <c r="F933" s="102"/>
    </row>
    <row r="934" spans="3:6" s="18" customFormat="1" x14ac:dyDescent="0.2">
      <c r="C934" s="102"/>
      <c r="D934" s="102"/>
      <c r="E934" s="102"/>
      <c r="F934" s="102"/>
    </row>
    <row r="935" spans="3:6" s="18" customFormat="1" x14ac:dyDescent="0.2">
      <c r="C935" s="102"/>
      <c r="D935" s="102"/>
      <c r="E935" s="102"/>
      <c r="F935" s="102"/>
    </row>
    <row r="936" spans="3:6" s="18" customFormat="1" x14ac:dyDescent="0.2">
      <c r="C936" s="102"/>
      <c r="D936" s="102"/>
      <c r="E936" s="102"/>
      <c r="F936" s="102"/>
    </row>
    <row r="937" spans="3:6" s="18" customFormat="1" x14ac:dyDescent="0.2">
      <c r="C937" s="102"/>
      <c r="D937" s="102"/>
      <c r="E937" s="102"/>
      <c r="F937" s="102"/>
    </row>
    <row r="938" spans="3:6" s="18" customFormat="1" x14ac:dyDescent="0.2">
      <c r="C938" s="102"/>
      <c r="D938" s="102"/>
      <c r="E938" s="102"/>
      <c r="F938" s="102"/>
    </row>
    <row r="939" spans="3:6" s="18" customFormat="1" x14ac:dyDescent="0.2">
      <c r="C939" s="102"/>
      <c r="D939" s="102"/>
      <c r="E939" s="102"/>
      <c r="F939" s="102"/>
    </row>
    <row r="940" spans="3:6" s="18" customFormat="1" x14ac:dyDescent="0.2">
      <c r="C940" s="102"/>
      <c r="D940" s="102"/>
      <c r="E940" s="102"/>
      <c r="F940" s="102"/>
    </row>
    <row r="941" spans="3:6" s="18" customFormat="1" x14ac:dyDescent="0.2">
      <c r="C941" s="102"/>
      <c r="D941" s="102"/>
      <c r="E941" s="102"/>
      <c r="F941" s="102"/>
    </row>
    <row r="942" spans="3:6" s="18" customFormat="1" x14ac:dyDescent="0.2">
      <c r="C942" s="102"/>
      <c r="D942" s="102"/>
      <c r="E942" s="102"/>
      <c r="F942" s="102"/>
    </row>
    <row r="943" spans="3:6" s="18" customFormat="1" x14ac:dyDescent="0.2">
      <c r="C943" s="102"/>
      <c r="D943" s="102"/>
      <c r="E943" s="102"/>
      <c r="F943" s="102"/>
    </row>
    <row r="944" spans="3:6" s="18" customFormat="1" x14ac:dyDescent="0.2">
      <c r="C944" s="102"/>
      <c r="D944" s="102"/>
      <c r="E944" s="102"/>
      <c r="F944" s="102"/>
    </row>
    <row r="945" spans="3:6" s="18" customFormat="1" x14ac:dyDescent="0.2">
      <c r="C945" s="102"/>
      <c r="D945" s="102"/>
      <c r="E945" s="102"/>
      <c r="F945" s="102"/>
    </row>
    <row r="946" spans="3:6" s="18" customFormat="1" x14ac:dyDescent="0.2">
      <c r="C946" s="102"/>
      <c r="D946" s="102"/>
      <c r="E946" s="102"/>
      <c r="F946" s="102"/>
    </row>
    <row r="947" spans="3:6" s="18" customFormat="1" x14ac:dyDescent="0.2">
      <c r="C947" s="102"/>
      <c r="D947" s="102"/>
      <c r="E947" s="102"/>
      <c r="F947" s="102"/>
    </row>
    <row r="948" spans="3:6" s="18" customFormat="1" x14ac:dyDescent="0.2">
      <c r="C948" s="102"/>
      <c r="D948" s="102"/>
      <c r="E948" s="102"/>
      <c r="F948" s="102"/>
    </row>
    <row r="949" spans="3:6" s="18" customFormat="1" x14ac:dyDescent="0.2">
      <c r="C949" s="102"/>
      <c r="D949" s="102"/>
      <c r="E949" s="102"/>
      <c r="F949" s="102"/>
    </row>
    <row r="950" spans="3:6" s="18" customFormat="1" x14ac:dyDescent="0.2">
      <c r="C950" s="102"/>
      <c r="D950" s="102"/>
      <c r="E950" s="102"/>
      <c r="F950" s="102"/>
    </row>
    <row r="951" spans="3:6" s="18" customFormat="1" x14ac:dyDescent="0.2">
      <c r="C951" s="102"/>
      <c r="D951" s="102"/>
      <c r="E951" s="102"/>
      <c r="F951" s="102"/>
    </row>
    <row r="952" spans="3:6" s="18" customFormat="1" x14ac:dyDescent="0.2">
      <c r="C952" s="102"/>
      <c r="D952" s="102"/>
      <c r="E952" s="102"/>
      <c r="F952" s="102"/>
    </row>
    <row r="953" spans="3:6" s="18" customFormat="1" x14ac:dyDescent="0.2">
      <c r="C953" s="102"/>
      <c r="D953" s="102"/>
      <c r="E953" s="102"/>
      <c r="F953" s="102"/>
    </row>
    <row r="954" spans="3:6" s="18" customFormat="1" x14ac:dyDescent="0.2">
      <c r="C954" s="102"/>
      <c r="D954" s="102"/>
      <c r="E954" s="102"/>
      <c r="F954" s="102"/>
    </row>
    <row r="955" spans="3:6" s="18" customFormat="1" x14ac:dyDescent="0.2">
      <c r="C955" s="102"/>
      <c r="D955" s="102"/>
      <c r="E955" s="102"/>
      <c r="F955" s="102"/>
    </row>
    <row r="956" spans="3:6" s="18" customFormat="1" x14ac:dyDescent="0.2">
      <c r="C956" s="102"/>
      <c r="D956" s="102"/>
      <c r="E956" s="102"/>
      <c r="F956" s="102"/>
    </row>
    <row r="957" spans="3:6" s="18" customFormat="1" x14ac:dyDescent="0.2">
      <c r="C957" s="102"/>
      <c r="D957" s="102"/>
      <c r="E957" s="102"/>
      <c r="F957" s="102"/>
    </row>
    <row r="958" spans="3:6" s="18" customFormat="1" x14ac:dyDescent="0.2">
      <c r="C958" s="102"/>
      <c r="D958" s="102"/>
      <c r="E958" s="102"/>
      <c r="F958" s="102"/>
    </row>
    <row r="959" spans="3:6" s="18" customFormat="1" x14ac:dyDescent="0.2">
      <c r="C959" s="102"/>
      <c r="D959" s="102"/>
      <c r="E959" s="102"/>
      <c r="F959" s="102"/>
    </row>
    <row r="960" spans="3:6" s="18" customFormat="1" x14ac:dyDescent="0.2">
      <c r="C960" s="102"/>
      <c r="D960" s="102"/>
      <c r="E960" s="102"/>
      <c r="F960" s="102"/>
    </row>
    <row r="961" spans="3:6" s="18" customFormat="1" x14ac:dyDescent="0.2">
      <c r="C961" s="102"/>
      <c r="D961" s="102"/>
      <c r="E961" s="102"/>
      <c r="F961" s="102"/>
    </row>
    <row r="962" spans="3:6" s="18" customFormat="1" x14ac:dyDescent="0.2">
      <c r="C962" s="102"/>
      <c r="D962" s="102"/>
      <c r="E962" s="102"/>
      <c r="F962" s="102"/>
    </row>
    <row r="963" spans="3:6" s="18" customFormat="1" x14ac:dyDescent="0.2">
      <c r="C963" s="102"/>
      <c r="D963" s="102"/>
      <c r="E963" s="102"/>
      <c r="F963" s="102"/>
    </row>
    <row r="964" spans="3:6" s="18" customFormat="1" x14ac:dyDescent="0.2">
      <c r="C964" s="102"/>
      <c r="D964" s="102"/>
      <c r="E964" s="102"/>
      <c r="F964" s="102"/>
    </row>
    <row r="965" spans="3:6" s="18" customFormat="1" x14ac:dyDescent="0.2">
      <c r="C965" s="102"/>
      <c r="D965" s="102"/>
      <c r="E965" s="102"/>
      <c r="F965" s="102"/>
    </row>
    <row r="966" spans="3:6" s="18" customFormat="1" x14ac:dyDescent="0.2">
      <c r="C966" s="102"/>
      <c r="D966" s="102"/>
      <c r="E966" s="102"/>
      <c r="F966" s="102"/>
    </row>
    <row r="967" spans="3:6" s="18" customFormat="1" x14ac:dyDescent="0.2">
      <c r="C967" s="102"/>
      <c r="D967" s="102"/>
      <c r="E967" s="102"/>
      <c r="F967" s="102"/>
    </row>
    <row r="968" spans="3:6" s="18" customFormat="1" x14ac:dyDescent="0.2">
      <c r="C968" s="102"/>
      <c r="D968" s="102"/>
      <c r="E968" s="102"/>
      <c r="F968" s="102"/>
    </row>
    <row r="969" spans="3:6" s="18" customFormat="1" x14ac:dyDescent="0.2">
      <c r="C969" s="102"/>
      <c r="D969" s="102"/>
      <c r="E969" s="102"/>
      <c r="F969" s="102"/>
    </row>
    <row r="970" spans="3:6" s="18" customFormat="1" x14ac:dyDescent="0.2">
      <c r="C970" s="102"/>
      <c r="D970" s="102"/>
      <c r="E970" s="102"/>
      <c r="F970" s="102"/>
    </row>
    <row r="971" spans="3:6" s="18" customFormat="1" x14ac:dyDescent="0.2">
      <c r="C971" s="102"/>
      <c r="D971" s="102"/>
      <c r="E971" s="102"/>
      <c r="F971" s="102"/>
    </row>
    <row r="972" spans="3:6" s="18" customFormat="1" x14ac:dyDescent="0.2">
      <c r="C972" s="102"/>
      <c r="D972" s="102"/>
      <c r="E972" s="102"/>
      <c r="F972" s="102"/>
    </row>
    <row r="973" spans="3:6" s="18" customFormat="1" x14ac:dyDescent="0.2">
      <c r="C973" s="102"/>
      <c r="D973" s="102"/>
      <c r="E973" s="102"/>
      <c r="F973" s="102"/>
    </row>
    <row r="974" spans="3:6" s="18" customFormat="1" x14ac:dyDescent="0.2">
      <c r="C974" s="102"/>
      <c r="D974" s="102"/>
      <c r="E974" s="102"/>
      <c r="F974" s="102"/>
    </row>
    <row r="975" spans="3:6" s="18" customFormat="1" x14ac:dyDescent="0.2">
      <c r="C975" s="102"/>
      <c r="D975" s="102"/>
      <c r="E975" s="102"/>
      <c r="F975" s="102"/>
    </row>
    <row r="976" spans="3:6" s="18" customFormat="1" x14ac:dyDescent="0.2">
      <c r="C976" s="102"/>
      <c r="D976" s="102"/>
      <c r="E976" s="102"/>
      <c r="F976" s="102"/>
    </row>
    <row r="977" spans="3:6" s="18" customFormat="1" x14ac:dyDescent="0.2">
      <c r="C977" s="102"/>
      <c r="D977" s="102"/>
      <c r="E977" s="102"/>
      <c r="F977" s="102"/>
    </row>
    <row r="978" spans="3:6" s="18" customFormat="1" x14ac:dyDescent="0.2">
      <c r="C978" s="102"/>
      <c r="D978" s="102"/>
      <c r="E978" s="102"/>
      <c r="F978" s="102"/>
    </row>
    <row r="979" spans="3:6" s="18" customFormat="1" x14ac:dyDescent="0.2">
      <c r="C979" s="102"/>
      <c r="D979" s="102"/>
      <c r="E979" s="102"/>
      <c r="F979" s="102"/>
    </row>
    <row r="980" spans="3:6" s="18" customFormat="1" x14ac:dyDescent="0.2">
      <c r="C980" s="102"/>
      <c r="D980" s="102"/>
      <c r="E980" s="102"/>
      <c r="F980" s="102"/>
    </row>
    <row r="981" spans="3:6" s="18" customFormat="1" x14ac:dyDescent="0.2">
      <c r="C981" s="102"/>
      <c r="D981" s="102"/>
      <c r="E981" s="102"/>
      <c r="F981" s="102"/>
    </row>
    <row r="982" spans="3:6" s="18" customFormat="1" x14ac:dyDescent="0.2">
      <c r="C982" s="102"/>
      <c r="D982" s="102"/>
      <c r="E982" s="102"/>
      <c r="F982" s="102"/>
    </row>
    <row r="983" spans="3:6" s="18" customFormat="1" x14ac:dyDescent="0.2">
      <c r="C983" s="102"/>
      <c r="D983" s="102"/>
      <c r="E983" s="102"/>
      <c r="F983" s="102"/>
    </row>
    <row r="984" spans="3:6" s="18" customFormat="1" x14ac:dyDescent="0.2">
      <c r="C984" s="102"/>
      <c r="D984" s="102"/>
      <c r="E984" s="102"/>
      <c r="F984" s="102"/>
    </row>
    <row r="985" spans="3:6" s="18" customFormat="1" x14ac:dyDescent="0.2">
      <c r="C985" s="102"/>
      <c r="D985" s="102"/>
      <c r="E985" s="102"/>
      <c r="F985" s="102"/>
    </row>
    <row r="986" spans="3:6" s="18" customFormat="1" x14ac:dyDescent="0.2">
      <c r="C986" s="102"/>
      <c r="D986" s="102"/>
      <c r="E986" s="102"/>
      <c r="F986" s="102"/>
    </row>
    <row r="987" spans="3:6" s="18" customFormat="1" x14ac:dyDescent="0.2">
      <c r="C987" s="102"/>
      <c r="D987" s="102"/>
      <c r="E987" s="102"/>
      <c r="F987" s="102"/>
    </row>
    <row r="988" spans="3:6" s="18" customFormat="1" x14ac:dyDescent="0.2">
      <c r="C988" s="102"/>
      <c r="D988" s="102"/>
      <c r="E988" s="102"/>
      <c r="F988" s="102"/>
    </row>
    <row r="989" spans="3:6" s="18" customFormat="1" x14ac:dyDescent="0.2">
      <c r="C989" s="102"/>
      <c r="D989" s="102"/>
      <c r="E989" s="102"/>
      <c r="F989" s="102"/>
    </row>
    <row r="990" spans="3:6" s="18" customFormat="1" x14ac:dyDescent="0.2">
      <c r="C990" s="102"/>
      <c r="D990" s="102"/>
      <c r="E990" s="102"/>
      <c r="F990" s="102"/>
    </row>
    <row r="991" spans="3:6" s="18" customFormat="1" x14ac:dyDescent="0.2">
      <c r="C991" s="102"/>
      <c r="D991" s="102"/>
      <c r="E991" s="102"/>
      <c r="F991" s="102"/>
    </row>
    <row r="992" spans="3:6" s="18" customFormat="1" x14ac:dyDescent="0.2">
      <c r="C992" s="102"/>
      <c r="D992" s="102"/>
      <c r="E992" s="102"/>
      <c r="F992" s="102"/>
    </row>
    <row r="993" spans="3:6" s="18" customFormat="1" x14ac:dyDescent="0.2">
      <c r="C993" s="102"/>
      <c r="D993" s="102"/>
      <c r="E993" s="102"/>
      <c r="F993" s="102"/>
    </row>
    <row r="994" spans="3:6" s="18" customFormat="1" x14ac:dyDescent="0.2">
      <c r="C994" s="102"/>
      <c r="D994" s="102"/>
      <c r="E994" s="102"/>
      <c r="F994" s="102"/>
    </row>
    <row r="995" spans="3:6" s="18" customFormat="1" x14ac:dyDescent="0.2">
      <c r="C995" s="102"/>
      <c r="D995" s="102"/>
      <c r="E995" s="102"/>
      <c r="F995" s="102"/>
    </row>
    <row r="996" spans="3:6" s="18" customFormat="1" x14ac:dyDescent="0.2">
      <c r="C996" s="102"/>
      <c r="D996" s="102"/>
      <c r="E996" s="102"/>
      <c r="F996" s="102"/>
    </row>
    <row r="997" spans="3:6" s="18" customFormat="1" x14ac:dyDescent="0.2">
      <c r="C997" s="102"/>
      <c r="D997" s="102"/>
      <c r="E997" s="102"/>
      <c r="F997" s="102"/>
    </row>
    <row r="998" spans="3:6" s="18" customFormat="1" x14ac:dyDescent="0.2">
      <c r="C998" s="102"/>
      <c r="D998" s="102"/>
      <c r="E998" s="102"/>
      <c r="F998" s="102"/>
    </row>
    <row r="999" spans="3:6" s="18" customFormat="1" x14ac:dyDescent="0.2">
      <c r="C999" s="102"/>
      <c r="D999" s="102"/>
      <c r="E999" s="102"/>
      <c r="F999" s="102"/>
    </row>
    <row r="1000" spans="3:6" s="18" customFormat="1" x14ac:dyDescent="0.2">
      <c r="C1000" s="102"/>
      <c r="D1000" s="102"/>
      <c r="E1000" s="102"/>
      <c r="F1000" s="102"/>
    </row>
    <row r="1001" spans="3:6" s="18" customFormat="1" x14ac:dyDescent="0.2">
      <c r="C1001" s="102"/>
      <c r="D1001" s="102"/>
      <c r="E1001" s="102"/>
      <c r="F1001" s="102"/>
    </row>
    <row r="1002" spans="3:6" s="18" customFormat="1" x14ac:dyDescent="0.2">
      <c r="C1002" s="102"/>
      <c r="D1002" s="102"/>
      <c r="E1002" s="102"/>
      <c r="F1002" s="102"/>
    </row>
    <row r="1003" spans="3:6" s="18" customFormat="1" x14ac:dyDescent="0.2">
      <c r="C1003" s="102"/>
      <c r="D1003" s="102"/>
      <c r="E1003" s="102"/>
      <c r="F1003" s="102"/>
    </row>
    <row r="1004" spans="3:6" s="18" customFormat="1" x14ac:dyDescent="0.2">
      <c r="C1004" s="102"/>
      <c r="D1004" s="102"/>
      <c r="E1004" s="102"/>
      <c r="F1004" s="102"/>
    </row>
    <row r="1005" spans="3:6" s="18" customFormat="1" x14ac:dyDescent="0.2">
      <c r="C1005" s="102"/>
      <c r="D1005" s="102"/>
      <c r="E1005" s="102"/>
      <c r="F1005" s="102"/>
    </row>
    <row r="1006" spans="3:6" s="18" customFormat="1" x14ac:dyDescent="0.2">
      <c r="C1006" s="102"/>
      <c r="D1006" s="102"/>
      <c r="E1006" s="102"/>
      <c r="F1006" s="102"/>
    </row>
    <row r="1007" spans="3:6" s="18" customFormat="1" x14ac:dyDescent="0.2">
      <c r="C1007" s="102"/>
      <c r="D1007" s="102"/>
      <c r="E1007" s="102"/>
      <c r="F1007" s="102"/>
    </row>
    <row r="1008" spans="3:6" s="18" customFormat="1" x14ac:dyDescent="0.2">
      <c r="C1008" s="102"/>
      <c r="D1008" s="102"/>
      <c r="E1008" s="102"/>
      <c r="F1008" s="102"/>
    </row>
    <row r="1009" spans="3:6" s="18" customFormat="1" x14ac:dyDescent="0.2">
      <c r="C1009" s="102"/>
      <c r="D1009" s="102"/>
      <c r="E1009" s="102"/>
      <c r="F1009" s="102"/>
    </row>
    <row r="1010" spans="3:6" s="18" customFormat="1" x14ac:dyDescent="0.2">
      <c r="C1010" s="102"/>
      <c r="D1010" s="102"/>
      <c r="E1010" s="102"/>
      <c r="F1010" s="102"/>
    </row>
    <row r="1011" spans="3:6" s="18" customFormat="1" x14ac:dyDescent="0.2">
      <c r="C1011" s="102"/>
      <c r="D1011" s="102"/>
      <c r="E1011" s="102"/>
      <c r="F1011" s="102"/>
    </row>
    <row r="1012" spans="3:6" s="18" customFormat="1" x14ac:dyDescent="0.2">
      <c r="C1012" s="102"/>
      <c r="D1012" s="102"/>
      <c r="E1012" s="102"/>
      <c r="F1012" s="102"/>
    </row>
    <row r="1013" spans="3:6" s="18" customFormat="1" x14ac:dyDescent="0.2">
      <c r="C1013" s="102"/>
      <c r="D1013" s="102"/>
      <c r="E1013" s="102"/>
      <c r="F1013" s="102"/>
    </row>
    <row r="1014" spans="3:6" s="18" customFormat="1" x14ac:dyDescent="0.2">
      <c r="C1014" s="102"/>
      <c r="D1014" s="102"/>
      <c r="E1014" s="102"/>
      <c r="F1014" s="102"/>
    </row>
    <row r="1015" spans="3:6" s="18" customFormat="1" x14ac:dyDescent="0.2">
      <c r="C1015" s="102"/>
      <c r="D1015" s="102"/>
      <c r="E1015" s="102"/>
      <c r="F1015" s="102"/>
    </row>
    <row r="1016" spans="3:6" s="18" customFormat="1" x14ac:dyDescent="0.2">
      <c r="C1016" s="102"/>
      <c r="D1016" s="102"/>
      <c r="E1016" s="102"/>
      <c r="F1016" s="102"/>
    </row>
    <row r="1017" spans="3:6" s="18" customFormat="1" x14ac:dyDescent="0.2">
      <c r="C1017" s="102"/>
      <c r="D1017" s="102"/>
      <c r="E1017" s="102"/>
      <c r="F1017" s="102"/>
    </row>
    <row r="1018" spans="3:6" s="18" customFormat="1" x14ac:dyDescent="0.2">
      <c r="C1018" s="102"/>
      <c r="D1018" s="102"/>
      <c r="E1018" s="102"/>
      <c r="F1018" s="102"/>
    </row>
    <row r="1019" spans="3:6" s="18" customFormat="1" x14ac:dyDescent="0.2">
      <c r="C1019" s="102"/>
      <c r="D1019" s="102"/>
      <c r="E1019" s="102"/>
      <c r="F1019" s="102"/>
    </row>
    <row r="1020" spans="3:6" s="18" customFormat="1" x14ac:dyDescent="0.2">
      <c r="C1020" s="102"/>
      <c r="D1020" s="102"/>
      <c r="E1020" s="102"/>
      <c r="F1020" s="102"/>
    </row>
    <row r="1021" spans="3:6" s="18" customFormat="1" x14ac:dyDescent="0.2">
      <c r="C1021" s="102"/>
      <c r="D1021" s="102"/>
      <c r="E1021" s="102"/>
      <c r="F1021" s="102"/>
    </row>
    <row r="1022" spans="3:6" s="18" customFormat="1" x14ac:dyDescent="0.2">
      <c r="C1022" s="102"/>
      <c r="D1022" s="102"/>
      <c r="E1022" s="102"/>
      <c r="F1022" s="102"/>
    </row>
    <row r="1023" spans="3:6" s="18" customFormat="1" x14ac:dyDescent="0.2">
      <c r="C1023" s="102"/>
      <c r="D1023" s="102"/>
      <c r="E1023" s="102"/>
      <c r="F1023" s="102"/>
    </row>
    <row r="1024" spans="3:6" s="18" customFormat="1" x14ac:dyDescent="0.2">
      <c r="C1024" s="102"/>
      <c r="D1024" s="102"/>
      <c r="E1024" s="102"/>
      <c r="F1024" s="102"/>
    </row>
    <row r="1025" spans="3:6" s="18" customFormat="1" x14ac:dyDescent="0.2">
      <c r="C1025" s="102"/>
      <c r="D1025" s="102"/>
      <c r="E1025" s="102"/>
      <c r="F1025" s="102"/>
    </row>
    <row r="1026" spans="3:6" s="18" customFormat="1" x14ac:dyDescent="0.2">
      <c r="C1026" s="102"/>
      <c r="D1026" s="102"/>
      <c r="E1026" s="102"/>
      <c r="F1026" s="102"/>
    </row>
    <row r="1027" spans="3:6" s="18" customFormat="1" x14ac:dyDescent="0.2">
      <c r="C1027" s="102"/>
      <c r="D1027" s="102"/>
      <c r="E1027" s="102"/>
      <c r="F1027" s="102"/>
    </row>
    <row r="1028" spans="3:6" s="18" customFormat="1" x14ac:dyDescent="0.2">
      <c r="C1028" s="102"/>
      <c r="D1028" s="102"/>
      <c r="E1028" s="102"/>
      <c r="F1028" s="102"/>
    </row>
    <row r="1029" spans="3:6" s="18" customFormat="1" x14ac:dyDescent="0.2">
      <c r="C1029" s="102"/>
      <c r="D1029" s="102"/>
      <c r="E1029" s="102"/>
      <c r="F1029" s="102"/>
    </row>
    <row r="1030" spans="3:6" s="18" customFormat="1" x14ac:dyDescent="0.2">
      <c r="C1030" s="102"/>
      <c r="D1030" s="102"/>
      <c r="E1030" s="102"/>
      <c r="F1030" s="102"/>
    </row>
    <row r="1031" spans="3:6" s="18" customFormat="1" x14ac:dyDescent="0.2">
      <c r="C1031" s="102"/>
      <c r="D1031" s="102"/>
      <c r="E1031" s="102"/>
      <c r="F1031" s="102"/>
    </row>
    <row r="1032" spans="3:6" s="18" customFormat="1" x14ac:dyDescent="0.2">
      <c r="C1032" s="102"/>
      <c r="D1032" s="102"/>
      <c r="E1032" s="102"/>
      <c r="F1032" s="102"/>
    </row>
    <row r="1033" spans="3:6" s="18" customFormat="1" x14ac:dyDescent="0.2">
      <c r="C1033" s="102"/>
      <c r="D1033" s="102"/>
      <c r="E1033" s="102"/>
      <c r="F1033" s="102"/>
    </row>
    <row r="1034" spans="3:6" s="18" customFormat="1" x14ac:dyDescent="0.2">
      <c r="C1034" s="102"/>
      <c r="D1034" s="102"/>
      <c r="E1034" s="102"/>
      <c r="F1034" s="102"/>
    </row>
    <row r="1035" spans="3:6" s="18" customFormat="1" x14ac:dyDescent="0.2">
      <c r="C1035" s="102"/>
      <c r="D1035" s="102"/>
      <c r="E1035" s="102"/>
      <c r="F1035" s="102"/>
    </row>
    <row r="1036" spans="3:6" s="18" customFormat="1" x14ac:dyDescent="0.2">
      <c r="C1036" s="102"/>
      <c r="D1036" s="102"/>
      <c r="E1036" s="102"/>
      <c r="F1036" s="102"/>
    </row>
    <row r="1037" spans="3:6" s="18" customFormat="1" x14ac:dyDescent="0.2">
      <c r="C1037" s="102"/>
      <c r="D1037" s="102"/>
      <c r="E1037" s="102"/>
      <c r="F1037" s="102"/>
    </row>
    <row r="1038" spans="3:6" s="18" customFormat="1" x14ac:dyDescent="0.2">
      <c r="C1038" s="102"/>
      <c r="D1038" s="102"/>
      <c r="E1038" s="102"/>
      <c r="F1038" s="102"/>
    </row>
    <row r="1039" spans="3:6" s="18" customFormat="1" x14ac:dyDescent="0.2">
      <c r="C1039" s="102"/>
      <c r="D1039" s="102"/>
      <c r="E1039" s="102"/>
      <c r="F1039" s="102"/>
    </row>
    <row r="1040" spans="3:6" s="18" customFormat="1" x14ac:dyDescent="0.2">
      <c r="C1040" s="102"/>
      <c r="D1040" s="102"/>
      <c r="E1040" s="102"/>
      <c r="F1040" s="102"/>
    </row>
    <row r="1041" spans="3:6" s="18" customFormat="1" x14ac:dyDescent="0.2">
      <c r="C1041" s="102"/>
      <c r="D1041" s="102"/>
      <c r="E1041" s="102"/>
      <c r="F1041" s="102"/>
    </row>
    <row r="1042" spans="3:6" s="18" customFormat="1" x14ac:dyDescent="0.2">
      <c r="C1042" s="102"/>
      <c r="D1042" s="102"/>
      <c r="E1042" s="102"/>
      <c r="F1042" s="102"/>
    </row>
    <row r="1043" spans="3:6" s="18" customFormat="1" x14ac:dyDescent="0.2">
      <c r="C1043" s="102"/>
      <c r="D1043" s="102"/>
      <c r="E1043" s="102"/>
      <c r="F1043" s="102"/>
    </row>
    <row r="1044" spans="3:6" s="18" customFormat="1" x14ac:dyDescent="0.2">
      <c r="C1044" s="102"/>
      <c r="D1044" s="102"/>
      <c r="E1044" s="102"/>
      <c r="F1044" s="102"/>
    </row>
    <row r="1045" spans="3:6" s="18" customFormat="1" x14ac:dyDescent="0.2">
      <c r="C1045" s="102"/>
      <c r="D1045" s="102"/>
      <c r="E1045" s="102"/>
      <c r="F1045" s="102"/>
    </row>
    <row r="1046" spans="3:6" s="18" customFormat="1" x14ac:dyDescent="0.2">
      <c r="C1046" s="102"/>
      <c r="D1046" s="102"/>
      <c r="E1046" s="102"/>
      <c r="F1046" s="102"/>
    </row>
    <row r="1047" spans="3:6" s="18" customFormat="1" x14ac:dyDescent="0.2">
      <c r="C1047" s="102"/>
      <c r="D1047" s="102"/>
      <c r="E1047" s="102"/>
      <c r="F1047" s="102"/>
    </row>
    <row r="1048" spans="3:6" s="18" customFormat="1" x14ac:dyDescent="0.2">
      <c r="C1048" s="102"/>
      <c r="D1048" s="102"/>
      <c r="E1048" s="102"/>
      <c r="F1048" s="102"/>
    </row>
    <row r="1049" spans="3:6" s="18" customFormat="1" x14ac:dyDescent="0.2">
      <c r="C1049" s="102"/>
      <c r="D1049" s="102"/>
      <c r="E1049" s="102"/>
      <c r="F1049" s="102"/>
    </row>
    <row r="1050" spans="3:6" s="18" customFormat="1" x14ac:dyDescent="0.2">
      <c r="C1050" s="102"/>
      <c r="D1050" s="102"/>
      <c r="E1050" s="102"/>
      <c r="F1050" s="102"/>
    </row>
    <row r="1051" spans="3:6" s="18" customFormat="1" x14ac:dyDescent="0.2">
      <c r="C1051" s="102"/>
      <c r="D1051" s="102"/>
      <c r="E1051" s="102"/>
      <c r="F1051" s="102"/>
    </row>
    <row r="1052" spans="3:6" s="18" customFormat="1" x14ac:dyDescent="0.2">
      <c r="C1052" s="102"/>
      <c r="D1052" s="102"/>
      <c r="E1052" s="102"/>
      <c r="F1052" s="102"/>
    </row>
    <row r="1053" spans="3:6" s="18" customFormat="1" x14ac:dyDescent="0.2">
      <c r="C1053" s="102"/>
      <c r="D1053" s="102"/>
      <c r="E1053" s="102"/>
      <c r="F1053" s="102"/>
    </row>
    <row r="1054" spans="3:6" s="18" customFormat="1" x14ac:dyDescent="0.2">
      <c r="C1054" s="102"/>
      <c r="D1054" s="102"/>
      <c r="E1054" s="102"/>
      <c r="F1054" s="102"/>
    </row>
    <row r="1055" spans="3:6" s="18" customFormat="1" x14ac:dyDescent="0.2">
      <c r="C1055" s="102"/>
      <c r="D1055" s="102"/>
      <c r="E1055" s="102"/>
      <c r="F1055" s="102"/>
    </row>
    <row r="1056" spans="3:6" s="18" customFormat="1" x14ac:dyDescent="0.2">
      <c r="C1056" s="102"/>
      <c r="D1056" s="102"/>
      <c r="E1056" s="102"/>
      <c r="F1056" s="102"/>
    </row>
    <row r="1057" spans="3:6" s="18" customFormat="1" x14ac:dyDescent="0.2">
      <c r="C1057" s="102"/>
      <c r="D1057" s="102"/>
      <c r="E1057" s="102"/>
      <c r="F1057" s="102"/>
    </row>
    <row r="1058" spans="3:6" s="18" customFormat="1" x14ac:dyDescent="0.2">
      <c r="C1058" s="102"/>
      <c r="D1058" s="102"/>
      <c r="E1058" s="102"/>
      <c r="F1058" s="102"/>
    </row>
    <row r="1059" spans="3:6" s="18" customFormat="1" x14ac:dyDescent="0.2">
      <c r="C1059" s="102"/>
      <c r="D1059" s="102"/>
      <c r="E1059" s="102"/>
      <c r="F1059" s="102"/>
    </row>
    <row r="1060" spans="3:6" s="18" customFormat="1" x14ac:dyDescent="0.2">
      <c r="C1060" s="102"/>
      <c r="D1060" s="102"/>
      <c r="E1060" s="102"/>
      <c r="F1060" s="102"/>
    </row>
    <row r="1061" spans="3:6" s="18" customFormat="1" x14ac:dyDescent="0.2">
      <c r="C1061" s="102"/>
      <c r="D1061" s="102"/>
      <c r="E1061" s="102"/>
      <c r="F1061" s="102"/>
    </row>
    <row r="1062" spans="3:6" s="18" customFormat="1" x14ac:dyDescent="0.2">
      <c r="C1062" s="102"/>
      <c r="D1062" s="102"/>
      <c r="E1062" s="102"/>
      <c r="F1062" s="102"/>
    </row>
    <row r="1063" spans="3:6" s="18" customFormat="1" x14ac:dyDescent="0.2">
      <c r="C1063" s="102"/>
      <c r="D1063" s="102"/>
      <c r="E1063" s="102"/>
      <c r="F1063" s="102"/>
    </row>
    <row r="1064" spans="3:6" s="18" customFormat="1" x14ac:dyDescent="0.2">
      <c r="C1064" s="102"/>
      <c r="D1064" s="102"/>
      <c r="E1064" s="102"/>
      <c r="F1064" s="102"/>
    </row>
    <row r="1065" spans="3:6" s="18" customFormat="1" x14ac:dyDescent="0.2">
      <c r="C1065" s="102"/>
      <c r="D1065" s="102"/>
      <c r="E1065" s="102"/>
      <c r="F1065" s="102"/>
    </row>
    <row r="1066" spans="3:6" s="18" customFormat="1" x14ac:dyDescent="0.2">
      <c r="C1066" s="102"/>
      <c r="D1066" s="102"/>
      <c r="E1066" s="102"/>
      <c r="F1066" s="102"/>
    </row>
    <row r="1067" spans="3:6" s="18" customFormat="1" x14ac:dyDescent="0.2">
      <c r="C1067" s="102"/>
      <c r="D1067" s="102"/>
      <c r="E1067" s="102"/>
      <c r="F1067" s="102"/>
    </row>
    <row r="1068" spans="3:6" s="18" customFormat="1" x14ac:dyDescent="0.2">
      <c r="C1068" s="102"/>
      <c r="D1068" s="102"/>
      <c r="E1068" s="102"/>
      <c r="F1068" s="102"/>
    </row>
    <row r="1069" spans="3:6" s="18" customFormat="1" x14ac:dyDescent="0.2">
      <c r="C1069" s="102"/>
      <c r="D1069" s="102"/>
      <c r="E1069" s="102"/>
      <c r="F1069" s="102"/>
    </row>
    <row r="1070" spans="3:6" s="18" customFormat="1" x14ac:dyDescent="0.2">
      <c r="C1070" s="102"/>
      <c r="D1070" s="102"/>
      <c r="E1070" s="102"/>
      <c r="F1070" s="102"/>
    </row>
    <row r="1071" spans="3:6" s="18" customFormat="1" x14ac:dyDescent="0.2">
      <c r="C1071" s="102"/>
      <c r="D1071" s="102"/>
      <c r="E1071" s="102"/>
      <c r="F1071" s="102"/>
    </row>
    <row r="1072" spans="3:6" s="18" customFormat="1" x14ac:dyDescent="0.2">
      <c r="C1072" s="102"/>
      <c r="D1072" s="102"/>
      <c r="E1072" s="102"/>
      <c r="F1072" s="102"/>
    </row>
    <row r="1073" spans="3:6" s="18" customFormat="1" x14ac:dyDescent="0.2">
      <c r="C1073" s="102"/>
      <c r="D1073" s="102"/>
      <c r="E1073" s="102"/>
      <c r="F1073" s="102"/>
    </row>
    <row r="1074" spans="3:6" s="18" customFormat="1" x14ac:dyDescent="0.2">
      <c r="C1074" s="102"/>
      <c r="D1074" s="102"/>
      <c r="E1074" s="102"/>
      <c r="F1074" s="102"/>
    </row>
    <row r="1075" spans="3:6" s="18" customFormat="1" x14ac:dyDescent="0.2">
      <c r="C1075" s="102"/>
      <c r="D1075" s="102"/>
      <c r="E1075" s="102"/>
      <c r="F1075" s="102"/>
    </row>
    <row r="1076" spans="3:6" s="18" customFormat="1" x14ac:dyDescent="0.2">
      <c r="C1076" s="102"/>
      <c r="D1076" s="102"/>
      <c r="E1076" s="102"/>
      <c r="F1076" s="102"/>
    </row>
    <row r="1077" spans="3:6" s="18" customFormat="1" x14ac:dyDescent="0.2">
      <c r="C1077" s="102"/>
      <c r="D1077" s="102"/>
      <c r="E1077" s="102"/>
      <c r="F1077" s="102"/>
    </row>
    <row r="1078" spans="3:6" s="18" customFormat="1" x14ac:dyDescent="0.2">
      <c r="C1078" s="102"/>
      <c r="D1078" s="102"/>
      <c r="E1078" s="102"/>
      <c r="F1078" s="102"/>
    </row>
    <row r="1079" spans="3:6" s="18" customFormat="1" x14ac:dyDescent="0.2">
      <c r="C1079" s="102"/>
      <c r="D1079" s="102"/>
      <c r="E1079" s="102"/>
      <c r="F1079" s="102"/>
    </row>
    <row r="1080" spans="3:6" s="18" customFormat="1" x14ac:dyDescent="0.2">
      <c r="C1080" s="102"/>
      <c r="D1080" s="102"/>
      <c r="E1080" s="102"/>
      <c r="F1080" s="102"/>
    </row>
    <row r="1081" spans="3:6" s="18" customFormat="1" x14ac:dyDescent="0.2">
      <c r="C1081" s="102"/>
      <c r="D1081" s="102"/>
      <c r="E1081" s="102"/>
      <c r="F1081" s="102"/>
    </row>
    <row r="1082" spans="3:6" s="18" customFormat="1" x14ac:dyDescent="0.2">
      <c r="C1082" s="102"/>
      <c r="D1082" s="102"/>
      <c r="E1082" s="102"/>
      <c r="F1082" s="102"/>
    </row>
    <row r="1083" spans="3:6" s="18" customFormat="1" x14ac:dyDescent="0.2">
      <c r="C1083" s="102"/>
      <c r="D1083" s="102"/>
      <c r="E1083" s="102"/>
      <c r="F1083" s="102"/>
    </row>
    <row r="1084" spans="3:6" s="18" customFormat="1" x14ac:dyDescent="0.2">
      <c r="C1084" s="102"/>
      <c r="D1084" s="102"/>
      <c r="E1084" s="102"/>
      <c r="F1084" s="102"/>
    </row>
    <row r="1085" spans="3:6" s="18" customFormat="1" x14ac:dyDescent="0.2">
      <c r="C1085" s="102"/>
      <c r="D1085" s="102"/>
      <c r="E1085" s="102"/>
      <c r="F1085" s="102"/>
    </row>
    <row r="1086" spans="3:6" s="18" customFormat="1" x14ac:dyDescent="0.2">
      <c r="C1086" s="102"/>
      <c r="D1086" s="102"/>
      <c r="E1086" s="102"/>
      <c r="F1086" s="102"/>
    </row>
    <row r="1087" spans="3:6" s="18" customFormat="1" x14ac:dyDescent="0.2">
      <c r="C1087" s="102"/>
      <c r="D1087" s="102"/>
      <c r="E1087" s="102"/>
      <c r="F1087" s="102"/>
    </row>
    <row r="1088" spans="3:6" s="18" customFormat="1" x14ac:dyDescent="0.2">
      <c r="C1088" s="102"/>
      <c r="D1088" s="102"/>
      <c r="E1088" s="102"/>
      <c r="F1088" s="102"/>
    </row>
    <row r="1089" spans="3:6" s="18" customFormat="1" x14ac:dyDescent="0.2">
      <c r="C1089" s="102"/>
      <c r="D1089" s="102"/>
      <c r="E1089" s="102"/>
      <c r="F1089" s="102"/>
    </row>
    <row r="1090" spans="3:6" s="18" customFormat="1" x14ac:dyDescent="0.2">
      <c r="C1090" s="102"/>
      <c r="D1090" s="102"/>
      <c r="E1090" s="102"/>
      <c r="F1090" s="102"/>
    </row>
    <row r="1091" spans="3:6" s="18" customFormat="1" x14ac:dyDescent="0.2">
      <c r="C1091" s="102"/>
      <c r="D1091" s="102"/>
      <c r="E1091" s="102"/>
      <c r="F1091" s="102"/>
    </row>
    <row r="1092" spans="3:6" s="18" customFormat="1" x14ac:dyDescent="0.2">
      <c r="C1092" s="102"/>
      <c r="D1092" s="102"/>
      <c r="E1092" s="102"/>
      <c r="F1092" s="102"/>
    </row>
    <row r="1093" spans="3:6" s="18" customFormat="1" x14ac:dyDescent="0.2">
      <c r="C1093" s="102"/>
      <c r="D1093" s="102"/>
      <c r="E1093" s="102"/>
      <c r="F1093" s="102"/>
    </row>
    <row r="1094" spans="3:6" s="18" customFormat="1" x14ac:dyDescent="0.2">
      <c r="C1094" s="102"/>
      <c r="D1094" s="102"/>
      <c r="E1094" s="102"/>
      <c r="F1094" s="102"/>
    </row>
    <row r="1095" spans="3:6" s="18" customFormat="1" x14ac:dyDescent="0.2">
      <c r="C1095" s="102"/>
      <c r="D1095" s="102"/>
      <c r="E1095" s="102"/>
      <c r="F1095" s="102"/>
    </row>
    <row r="1096" spans="3:6" s="18" customFormat="1" x14ac:dyDescent="0.2">
      <c r="C1096" s="102"/>
      <c r="D1096" s="102"/>
      <c r="E1096" s="102"/>
      <c r="F1096" s="102"/>
    </row>
    <row r="1097" spans="3:6" s="18" customFormat="1" x14ac:dyDescent="0.2">
      <c r="C1097" s="102"/>
      <c r="D1097" s="102"/>
      <c r="E1097" s="102"/>
      <c r="F1097" s="102"/>
    </row>
    <row r="1098" spans="3:6" s="18" customFormat="1" x14ac:dyDescent="0.2">
      <c r="C1098" s="102"/>
      <c r="D1098" s="102"/>
      <c r="E1098" s="102"/>
      <c r="F1098" s="102"/>
    </row>
    <row r="1099" spans="3:6" s="18" customFormat="1" x14ac:dyDescent="0.2">
      <c r="C1099" s="102"/>
      <c r="D1099" s="102"/>
      <c r="E1099" s="102"/>
      <c r="F1099" s="102"/>
    </row>
    <row r="1100" spans="3:6" s="18" customFormat="1" x14ac:dyDescent="0.2">
      <c r="C1100" s="102"/>
      <c r="D1100" s="102"/>
      <c r="E1100" s="102"/>
      <c r="F1100" s="102"/>
    </row>
    <row r="1101" spans="3:6" s="18" customFormat="1" x14ac:dyDescent="0.2">
      <c r="C1101" s="102"/>
      <c r="D1101" s="102"/>
      <c r="E1101" s="102"/>
      <c r="F1101" s="102"/>
    </row>
    <row r="1102" spans="3:6" s="18" customFormat="1" x14ac:dyDescent="0.2">
      <c r="C1102" s="102"/>
      <c r="D1102" s="102"/>
      <c r="E1102" s="102"/>
      <c r="F1102" s="102"/>
    </row>
    <row r="1103" spans="3:6" s="18" customFormat="1" x14ac:dyDescent="0.2">
      <c r="C1103" s="102"/>
      <c r="D1103" s="102"/>
      <c r="E1103" s="102"/>
      <c r="F1103" s="102"/>
    </row>
    <row r="1104" spans="3:6" s="18" customFormat="1" x14ac:dyDescent="0.2">
      <c r="C1104" s="102"/>
      <c r="D1104" s="102"/>
      <c r="E1104" s="102"/>
      <c r="F1104" s="102"/>
    </row>
    <row r="1105" spans="3:6" s="18" customFormat="1" x14ac:dyDescent="0.2">
      <c r="C1105" s="102"/>
      <c r="D1105" s="102"/>
      <c r="E1105" s="102"/>
      <c r="F1105" s="102"/>
    </row>
    <row r="1106" spans="3:6" s="18" customFormat="1" x14ac:dyDescent="0.2">
      <c r="C1106" s="102"/>
      <c r="D1106" s="102"/>
      <c r="E1106" s="102"/>
      <c r="F1106" s="102"/>
    </row>
    <row r="1107" spans="3:6" s="18" customFormat="1" x14ac:dyDescent="0.2">
      <c r="C1107" s="102"/>
      <c r="D1107" s="102"/>
      <c r="E1107" s="102"/>
      <c r="F1107" s="102"/>
    </row>
    <row r="1108" spans="3:6" s="18" customFormat="1" x14ac:dyDescent="0.2">
      <c r="C1108" s="102"/>
      <c r="D1108" s="102"/>
      <c r="E1108" s="102"/>
      <c r="F1108" s="102"/>
    </row>
    <row r="1109" spans="3:6" s="18" customFormat="1" x14ac:dyDescent="0.2">
      <c r="C1109" s="102"/>
      <c r="D1109" s="102"/>
      <c r="E1109" s="102"/>
      <c r="F1109" s="102"/>
    </row>
    <row r="1110" spans="3:6" s="18" customFormat="1" x14ac:dyDescent="0.2">
      <c r="C1110" s="102"/>
      <c r="D1110" s="102"/>
      <c r="E1110" s="102"/>
      <c r="F1110" s="102"/>
    </row>
    <row r="1111" spans="3:6" s="18" customFormat="1" x14ac:dyDescent="0.2">
      <c r="C1111" s="102"/>
      <c r="D1111" s="102"/>
      <c r="E1111" s="102"/>
      <c r="F1111" s="102"/>
    </row>
    <row r="1112" spans="3:6" s="18" customFormat="1" x14ac:dyDescent="0.2">
      <c r="C1112" s="102"/>
      <c r="D1112" s="102"/>
      <c r="E1112" s="102"/>
      <c r="F1112" s="102"/>
    </row>
    <row r="1113" spans="3:6" s="18" customFormat="1" x14ac:dyDescent="0.2">
      <c r="C1113" s="102"/>
      <c r="D1113" s="102"/>
      <c r="E1113" s="102"/>
      <c r="F1113" s="102"/>
    </row>
    <row r="1114" spans="3:6" s="18" customFormat="1" x14ac:dyDescent="0.2">
      <c r="C1114" s="102"/>
      <c r="D1114" s="102"/>
      <c r="E1114" s="102"/>
      <c r="F1114" s="102"/>
    </row>
    <row r="1115" spans="3:6" s="18" customFormat="1" x14ac:dyDescent="0.2">
      <c r="C1115" s="102"/>
      <c r="D1115" s="102"/>
      <c r="E1115" s="102"/>
      <c r="F1115" s="102"/>
    </row>
    <row r="1116" spans="3:6" s="18" customFormat="1" x14ac:dyDescent="0.2">
      <c r="C1116" s="102"/>
      <c r="D1116" s="102"/>
      <c r="E1116" s="102"/>
      <c r="F1116" s="102"/>
    </row>
    <row r="1117" spans="3:6" s="18" customFormat="1" x14ac:dyDescent="0.2">
      <c r="C1117" s="102"/>
      <c r="D1117" s="102"/>
      <c r="E1117" s="102"/>
      <c r="F1117" s="102"/>
    </row>
    <row r="1118" spans="3:6" s="18" customFormat="1" x14ac:dyDescent="0.2">
      <c r="C1118" s="102"/>
      <c r="D1118" s="102"/>
      <c r="E1118" s="102"/>
      <c r="F1118" s="102"/>
    </row>
    <row r="1119" spans="3:6" s="18" customFormat="1" x14ac:dyDescent="0.2">
      <c r="C1119" s="102"/>
      <c r="D1119" s="102"/>
      <c r="E1119" s="102"/>
      <c r="F1119" s="102"/>
    </row>
    <row r="1120" spans="3:6" s="18" customFormat="1" x14ac:dyDescent="0.2">
      <c r="C1120" s="102"/>
      <c r="D1120" s="102"/>
      <c r="E1120" s="102"/>
      <c r="F1120" s="102"/>
    </row>
    <row r="1121" spans="3:6" s="18" customFormat="1" x14ac:dyDescent="0.2">
      <c r="C1121" s="102"/>
      <c r="D1121" s="102"/>
      <c r="E1121" s="102"/>
      <c r="F1121" s="102"/>
    </row>
    <row r="1122" spans="3:6" s="18" customFormat="1" x14ac:dyDescent="0.2">
      <c r="C1122" s="102"/>
      <c r="D1122" s="102"/>
      <c r="E1122" s="102"/>
      <c r="F1122" s="102"/>
    </row>
    <row r="1123" spans="3:6" s="18" customFormat="1" x14ac:dyDescent="0.2">
      <c r="C1123" s="102"/>
      <c r="D1123" s="102"/>
      <c r="E1123" s="102"/>
      <c r="F1123" s="102"/>
    </row>
    <row r="1124" spans="3:6" s="18" customFormat="1" x14ac:dyDescent="0.2">
      <c r="C1124" s="102"/>
      <c r="D1124" s="102"/>
      <c r="E1124" s="102"/>
      <c r="F1124" s="102"/>
    </row>
    <row r="1125" spans="3:6" s="18" customFormat="1" x14ac:dyDescent="0.2">
      <c r="C1125" s="102"/>
      <c r="D1125" s="102"/>
      <c r="E1125" s="102"/>
      <c r="F1125" s="102"/>
    </row>
    <row r="1126" spans="3:6" s="18" customFormat="1" x14ac:dyDescent="0.2">
      <c r="C1126" s="102"/>
      <c r="D1126" s="102"/>
      <c r="E1126" s="102"/>
      <c r="F1126" s="102"/>
    </row>
    <row r="1127" spans="3:6" s="18" customFormat="1" x14ac:dyDescent="0.2">
      <c r="C1127" s="102"/>
      <c r="D1127" s="102"/>
      <c r="E1127" s="102"/>
      <c r="F1127" s="102"/>
    </row>
    <row r="1128" spans="3:6" s="18" customFormat="1" x14ac:dyDescent="0.2">
      <c r="C1128" s="102"/>
      <c r="D1128" s="102"/>
      <c r="E1128" s="102"/>
      <c r="F1128" s="102"/>
    </row>
    <row r="1129" spans="3:6" s="18" customFormat="1" x14ac:dyDescent="0.2">
      <c r="C1129" s="102"/>
      <c r="D1129" s="102"/>
      <c r="E1129" s="102"/>
      <c r="F1129" s="102"/>
    </row>
    <row r="1130" spans="3:6" s="18" customFormat="1" x14ac:dyDescent="0.2">
      <c r="C1130" s="102"/>
      <c r="D1130" s="102"/>
      <c r="E1130" s="102"/>
      <c r="F1130" s="102"/>
    </row>
    <row r="1131" spans="3:6" s="18" customFormat="1" x14ac:dyDescent="0.2">
      <c r="C1131" s="102"/>
      <c r="D1131" s="102"/>
      <c r="E1131" s="102"/>
      <c r="F1131" s="102"/>
    </row>
    <row r="1132" spans="3:6" s="18" customFormat="1" x14ac:dyDescent="0.2">
      <c r="C1132" s="102"/>
      <c r="D1132" s="102"/>
      <c r="E1132" s="102"/>
      <c r="F1132" s="102"/>
    </row>
    <row r="1133" spans="3:6" s="18" customFormat="1" x14ac:dyDescent="0.2">
      <c r="C1133" s="102"/>
      <c r="D1133" s="102"/>
      <c r="E1133" s="102"/>
      <c r="F1133" s="102"/>
    </row>
    <row r="1134" spans="3:6" s="18" customFormat="1" x14ac:dyDescent="0.2">
      <c r="C1134" s="102"/>
      <c r="D1134" s="102"/>
      <c r="E1134" s="102"/>
      <c r="F1134" s="102"/>
    </row>
    <row r="1135" spans="3:6" s="18" customFormat="1" x14ac:dyDescent="0.2">
      <c r="C1135" s="102"/>
      <c r="D1135" s="102"/>
      <c r="E1135" s="102"/>
      <c r="F1135" s="102"/>
    </row>
    <row r="1136" spans="3:6" s="18" customFormat="1" x14ac:dyDescent="0.2">
      <c r="C1136" s="102"/>
      <c r="D1136" s="102"/>
      <c r="E1136" s="102"/>
      <c r="F1136" s="102"/>
    </row>
    <row r="1137" spans="3:6" s="18" customFormat="1" x14ac:dyDescent="0.2">
      <c r="C1137" s="102"/>
      <c r="D1137" s="102"/>
      <c r="E1137" s="102"/>
      <c r="F1137" s="102"/>
    </row>
    <row r="1138" spans="3:6" s="18" customFormat="1" x14ac:dyDescent="0.2">
      <c r="C1138" s="102"/>
      <c r="D1138" s="102"/>
      <c r="E1138" s="102"/>
      <c r="F1138" s="102"/>
    </row>
    <row r="1139" spans="3:6" s="18" customFormat="1" x14ac:dyDescent="0.2">
      <c r="C1139" s="102"/>
      <c r="D1139" s="102"/>
      <c r="E1139" s="102"/>
      <c r="F1139" s="102"/>
    </row>
    <row r="1140" spans="3:6" s="18" customFormat="1" x14ac:dyDescent="0.2">
      <c r="C1140" s="102"/>
      <c r="D1140" s="102"/>
      <c r="E1140" s="102"/>
      <c r="F1140" s="102"/>
    </row>
    <row r="1141" spans="3:6" s="18" customFormat="1" x14ac:dyDescent="0.2">
      <c r="C1141" s="102"/>
      <c r="D1141" s="102"/>
      <c r="E1141" s="102"/>
      <c r="F1141" s="102"/>
    </row>
    <row r="1142" spans="3:6" s="18" customFormat="1" x14ac:dyDescent="0.2">
      <c r="C1142" s="102"/>
      <c r="D1142" s="102"/>
      <c r="E1142" s="102"/>
      <c r="F1142" s="102"/>
    </row>
    <row r="1143" spans="3:6" s="18" customFormat="1" x14ac:dyDescent="0.2">
      <c r="C1143" s="102"/>
      <c r="D1143" s="102"/>
      <c r="E1143" s="102"/>
      <c r="F1143" s="102"/>
    </row>
    <row r="1144" spans="3:6" s="18" customFormat="1" x14ac:dyDescent="0.2">
      <c r="C1144" s="102"/>
      <c r="D1144" s="102"/>
      <c r="E1144" s="102"/>
      <c r="F1144" s="102"/>
    </row>
    <row r="1145" spans="3:6" s="18" customFormat="1" x14ac:dyDescent="0.2">
      <c r="C1145" s="102"/>
      <c r="D1145" s="102"/>
      <c r="E1145" s="102"/>
      <c r="F1145" s="102"/>
    </row>
    <row r="1146" spans="3:6" s="18" customFormat="1" x14ac:dyDescent="0.2">
      <c r="C1146" s="102"/>
      <c r="D1146" s="102"/>
      <c r="E1146" s="102"/>
      <c r="F1146" s="102"/>
    </row>
    <row r="1147" spans="3:6" s="18" customFormat="1" x14ac:dyDescent="0.2">
      <c r="C1147" s="102"/>
      <c r="D1147" s="102"/>
      <c r="E1147" s="102"/>
      <c r="F1147" s="102"/>
    </row>
    <row r="1148" spans="3:6" s="18" customFormat="1" x14ac:dyDescent="0.2">
      <c r="C1148" s="102"/>
      <c r="D1148" s="102"/>
      <c r="E1148" s="102"/>
      <c r="F1148" s="102"/>
    </row>
    <row r="1149" spans="3:6" s="18" customFormat="1" x14ac:dyDescent="0.2">
      <c r="C1149" s="102"/>
      <c r="D1149" s="102"/>
      <c r="E1149" s="102"/>
      <c r="F1149" s="102"/>
    </row>
    <row r="1150" spans="3:6" s="18" customFormat="1" x14ac:dyDescent="0.2">
      <c r="C1150" s="102"/>
      <c r="D1150" s="102"/>
      <c r="E1150" s="102"/>
      <c r="F1150" s="102"/>
    </row>
    <row r="1151" spans="3:6" s="18" customFormat="1" x14ac:dyDescent="0.2">
      <c r="C1151" s="102"/>
      <c r="D1151" s="102"/>
      <c r="E1151" s="102"/>
      <c r="F1151" s="102"/>
    </row>
    <row r="1152" spans="3:6" s="18" customFormat="1" x14ac:dyDescent="0.2">
      <c r="C1152" s="102"/>
      <c r="D1152" s="102"/>
      <c r="E1152" s="102"/>
      <c r="F1152" s="102"/>
    </row>
    <row r="1153" spans="3:6" s="18" customFormat="1" x14ac:dyDescent="0.2">
      <c r="C1153" s="102"/>
      <c r="D1153" s="102"/>
      <c r="E1153" s="102"/>
      <c r="F1153" s="102"/>
    </row>
    <row r="1154" spans="3:6" s="18" customFormat="1" x14ac:dyDescent="0.2">
      <c r="C1154" s="102"/>
      <c r="D1154" s="102"/>
      <c r="E1154" s="102"/>
      <c r="F1154" s="102"/>
    </row>
    <row r="1155" spans="3:6" s="18" customFormat="1" x14ac:dyDescent="0.2">
      <c r="C1155" s="102"/>
      <c r="D1155" s="102"/>
      <c r="E1155" s="102"/>
      <c r="F1155" s="102"/>
    </row>
    <row r="1156" spans="3:6" s="18" customFormat="1" x14ac:dyDescent="0.2">
      <c r="C1156" s="102"/>
      <c r="D1156" s="102"/>
      <c r="E1156" s="102"/>
      <c r="F1156" s="102"/>
    </row>
    <row r="1157" spans="3:6" s="18" customFormat="1" x14ac:dyDescent="0.2">
      <c r="C1157" s="102"/>
      <c r="D1157" s="102"/>
      <c r="E1157" s="102"/>
      <c r="F1157" s="102"/>
    </row>
    <row r="1158" spans="3:6" s="18" customFormat="1" x14ac:dyDescent="0.2">
      <c r="C1158" s="102"/>
      <c r="D1158" s="102"/>
      <c r="E1158" s="102"/>
      <c r="F1158" s="102"/>
    </row>
    <row r="1159" spans="3:6" s="18" customFormat="1" x14ac:dyDescent="0.2">
      <c r="C1159" s="102"/>
      <c r="D1159" s="102"/>
      <c r="E1159" s="102"/>
      <c r="F1159" s="102"/>
    </row>
    <row r="1160" spans="3:6" s="18" customFormat="1" x14ac:dyDescent="0.2">
      <c r="C1160" s="102"/>
      <c r="D1160" s="102"/>
      <c r="E1160" s="102"/>
      <c r="F1160" s="102"/>
    </row>
    <row r="1161" spans="3:6" s="18" customFormat="1" x14ac:dyDescent="0.2">
      <c r="C1161" s="102"/>
      <c r="D1161" s="102"/>
      <c r="E1161" s="102"/>
      <c r="F1161" s="102"/>
    </row>
    <row r="1162" spans="3:6" s="18" customFormat="1" x14ac:dyDescent="0.2">
      <c r="C1162" s="102"/>
      <c r="D1162" s="102"/>
      <c r="E1162" s="102"/>
      <c r="F1162" s="102"/>
    </row>
    <row r="1163" spans="3:6" s="18" customFormat="1" x14ac:dyDescent="0.2">
      <c r="C1163" s="102"/>
      <c r="D1163" s="102"/>
      <c r="E1163" s="102"/>
      <c r="F1163" s="102"/>
    </row>
    <row r="1164" spans="3:6" s="18" customFormat="1" x14ac:dyDescent="0.2">
      <c r="C1164" s="102"/>
      <c r="D1164" s="102"/>
      <c r="E1164" s="102"/>
      <c r="F1164" s="102"/>
    </row>
    <row r="1165" spans="3:6" s="18" customFormat="1" x14ac:dyDescent="0.2">
      <c r="C1165" s="102"/>
      <c r="D1165" s="102"/>
      <c r="E1165" s="102"/>
      <c r="F1165" s="102"/>
    </row>
    <row r="1166" spans="3:6" s="18" customFormat="1" x14ac:dyDescent="0.2">
      <c r="C1166" s="102"/>
      <c r="D1166" s="102"/>
      <c r="E1166" s="102"/>
      <c r="F1166" s="102"/>
    </row>
    <row r="1167" spans="3:6" s="18" customFormat="1" x14ac:dyDescent="0.2">
      <c r="C1167" s="102"/>
      <c r="D1167" s="102"/>
      <c r="E1167" s="102"/>
      <c r="F1167" s="102"/>
    </row>
    <row r="1168" spans="3:6" s="18" customFormat="1" x14ac:dyDescent="0.2">
      <c r="C1168" s="102"/>
      <c r="D1168" s="102"/>
      <c r="E1168" s="102"/>
      <c r="F1168" s="102"/>
    </row>
    <row r="1169" spans="3:6" s="18" customFormat="1" x14ac:dyDescent="0.2">
      <c r="C1169" s="102"/>
      <c r="D1169" s="102"/>
      <c r="E1169" s="102"/>
      <c r="F1169" s="102"/>
    </row>
    <row r="1170" spans="3:6" s="18" customFormat="1" x14ac:dyDescent="0.2">
      <c r="C1170" s="102"/>
      <c r="D1170" s="102"/>
      <c r="E1170" s="102"/>
      <c r="F1170" s="102"/>
    </row>
    <row r="1171" spans="3:6" s="18" customFormat="1" x14ac:dyDescent="0.2">
      <c r="C1171" s="102"/>
      <c r="D1171" s="102"/>
      <c r="E1171" s="102"/>
      <c r="F1171" s="102"/>
    </row>
    <row r="1172" spans="3:6" s="18" customFormat="1" x14ac:dyDescent="0.2">
      <c r="C1172" s="102"/>
      <c r="D1172" s="102"/>
      <c r="E1172" s="102"/>
      <c r="F1172" s="102"/>
    </row>
    <row r="1173" spans="3:6" s="18" customFormat="1" x14ac:dyDescent="0.2">
      <c r="C1173" s="102"/>
      <c r="D1173" s="102"/>
      <c r="E1173" s="102"/>
      <c r="F1173" s="102"/>
    </row>
    <row r="1174" spans="3:6" s="18" customFormat="1" x14ac:dyDescent="0.2">
      <c r="C1174" s="102"/>
      <c r="D1174" s="102"/>
      <c r="E1174" s="102"/>
      <c r="F1174" s="102"/>
    </row>
    <row r="1175" spans="3:6" s="18" customFormat="1" x14ac:dyDescent="0.2">
      <c r="C1175" s="102"/>
      <c r="D1175" s="102"/>
      <c r="E1175" s="102"/>
      <c r="F1175" s="102"/>
    </row>
    <row r="1176" spans="3:6" s="18" customFormat="1" x14ac:dyDescent="0.2">
      <c r="C1176" s="102"/>
      <c r="D1176" s="102"/>
      <c r="E1176" s="102"/>
      <c r="F1176" s="102"/>
    </row>
    <row r="1177" spans="3:6" s="18" customFormat="1" x14ac:dyDescent="0.2">
      <c r="C1177" s="102"/>
      <c r="D1177" s="102"/>
      <c r="E1177" s="102"/>
      <c r="F1177" s="102"/>
    </row>
    <row r="1178" spans="3:6" s="18" customFormat="1" x14ac:dyDescent="0.2">
      <c r="C1178" s="102"/>
      <c r="D1178" s="102"/>
      <c r="E1178" s="102"/>
      <c r="F1178" s="102"/>
    </row>
    <row r="1179" spans="3:6" s="18" customFormat="1" x14ac:dyDescent="0.2">
      <c r="C1179" s="102"/>
      <c r="D1179" s="102"/>
      <c r="E1179" s="102"/>
      <c r="F1179" s="102"/>
    </row>
    <row r="1180" spans="3:6" s="18" customFormat="1" x14ac:dyDescent="0.2">
      <c r="C1180" s="102"/>
      <c r="D1180" s="102"/>
      <c r="E1180" s="102"/>
      <c r="F1180" s="102"/>
    </row>
    <row r="1181" spans="3:6" s="18" customFormat="1" x14ac:dyDescent="0.2">
      <c r="C1181" s="102"/>
      <c r="D1181" s="102"/>
      <c r="E1181" s="102"/>
      <c r="F1181" s="102"/>
    </row>
    <row r="1182" spans="3:6" s="18" customFormat="1" x14ac:dyDescent="0.2">
      <c r="C1182" s="102"/>
      <c r="D1182" s="102"/>
      <c r="E1182" s="102"/>
      <c r="F1182" s="102"/>
    </row>
    <row r="1183" spans="3:6" s="18" customFormat="1" x14ac:dyDescent="0.2">
      <c r="C1183" s="102"/>
      <c r="D1183" s="102"/>
      <c r="E1183" s="102"/>
      <c r="F1183" s="102"/>
    </row>
    <row r="1184" spans="3:6" s="18" customFormat="1" x14ac:dyDescent="0.2">
      <c r="C1184" s="102"/>
      <c r="D1184" s="102"/>
      <c r="E1184" s="102"/>
      <c r="F1184" s="102"/>
    </row>
    <row r="1185" spans="3:6" s="18" customFormat="1" x14ac:dyDescent="0.2">
      <c r="C1185" s="102"/>
      <c r="D1185" s="102"/>
      <c r="E1185" s="102"/>
      <c r="F1185" s="102"/>
    </row>
    <row r="1186" spans="3:6" s="18" customFormat="1" x14ac:dyDescent="0.2">
      <c r="C1186" s="102"/>
      <c r="D1186" s="102"/>
      <c r="E1186" s="102"/>
      <c r="F1186" s="102"/>
    </row>
    <row r="1187" spans="3:6" s="18" customFormat="1" x14ac:dyDescent="0.2">
      <c r="C1187" s="102"/>
      <c r="D1187" s="102"/>
      <c r="E1187" s="102"/>
      <c r="F1187" s="102"/>
    </row>
    <row r="1188" spans="3:6" s="18" customFormat="1" x14ac:dyDescent="0.2">
      <c r="C1188" s="102"/>
      <c r="D1188" s="102"/>
      <c r="E1188" s="102"/>
      <c r="F1188" s="102"/>
    </row>
    <row r="1189" spans="3:6" s="18" customFormat="1" x14ac:dyDescent="0.2">
      <c r="C1189" s="102"/>
      <c r="D1189" s="102"/>
      <c r="E1189" s="102"/>
      <c r="F1189" s="102"/>
    </row>
    <row r="1190" spans="3:6" s="18" customFormat="1" x14ac:dyDescent="0.2">
      <c r="C1190" s="102"/>
      <c r="D1190" s="102"/>
      <c r="E1190" s="102"/>
      <c r="F1190" s="102"/>
    </row>
    <row r="1191" spans="3:6" s="18" customFormat="1" x14ac:dyDescent="0.2">
      <c r="C1191" s="102"/>
      <c r="D1191" s="102"/>
      <c r="E1191" s="102"/>
      <c r="F1191" s="102"/>
    </row>
    <row r="1192" spans="3:6" s="18" customFormat="1" x14ac:dyDescent="0.2">
      <c r="C1192" s="102"/>
      <c r="D1192" s="102"/>
      <c r="E1192" s="102"/>
      <c r="F1192" s="102"/>
    </row>
    <row r="1193" spans="3:6" s="18" customFormat="1" x14ac:dyDescent="0.2">
      <c r="C1193" s="102"/>
      <c r="D1193" s="102"/>
      <c r="E1193" s="102"/>
      <c r="F1193" s="102"/>
    </row>
    <row r="1194" spans="3:6" s="18" customFormat="1" x14ac:dyDescent="0.2">
      <c r="C1194" s="102"/>
      <c r="D1194" s="102"/>
      <c r="E1194" s="102"/>
      <c r="F1194" s="102"/>
    </row>
    <row r="1195" spans="3:6" s="18" customFormat="1" x14ac:dyDescent="0.2">
      <c r="C1195" s="102"/>
      <c r="D1195" s="102"/>
      <c r="E1195" s="102"/>
      <c r="F1195" s="102"/>
    </row>
    <row r="1196" spans="3:6" s="18" customFormat="1" x14ac:dyDescent="0.2">
      <c r="C1196" s="102"/>
      <c r="D1196" s="102"/>
      <c r="E1196" s="102"/>
      <c r="F1196" s="102"/>
    </row>
    <row r="1197" spans="3:6" s="18" customFormat="1" x14ac:dyDescent="0.2">
      <c r="C1197" s="102"/>
      <c r="D1197" s="102"/>
      <c r="E1197" s="102"/>
      <c r="F1197" s="102"/>
    </row>
    <row r="1198" spans="3:6" s="18" customFormat="1" x14ac:dyDescent="0.2">
      <c r="C1198" s="102"/>
      <c r="D1198" s="102"/>
      <c r="E1198" s="102"/>
      <c r="F1198" s="102"/>
    </row>
    <row r="1199" spans="3:6" s="18" customFormat="1" x14ac:dyDescent="0.2">
      <c r="C1199" s="102"/>
      <c r="D1199" s="102"/>
      <c r="E1199" s="102"/>
      <c r="F1199" s="102"/>
    </row>
    <row r="1200" spans="3:6" s="18" customFormat="1" x14ac:dyDescent="0.2">
      <c r="C1200" s="102"/>
      <c r="D1200" s="102"/>
      <c r="E1200" s="102"/>
      <c r="F1200" s="102"/>
    </row>
    <row r="1201" spans="3:6" s="18" customFormat="1" x14ac:dyDescent="0.2">
      <c r="C1201" s="102"/>
      <c r="D1201" s="102"/>
      <c r="E1201" s="102"/>
      <c r="F1201" s="102"/>
    </row>
    <row r="1202" spans="3:6" s="18" customFormat="1" x14ac:dyDescent="0.2">
      <c r="C1202" s="102"/>
      <c r="D1202" s="102"/>
      <c r="E1202" s="102"/>
      <c r="F1202" s="102"/>
    </row>
    <row r="1203" spans="3:6" s="18" customFormat="1" x14ac:dyDescent="0.2">
      <c r="C1203" s="102"/>
      <c r="D1203" s="102"/>
      <c r="E1203" s="102"/>
      <c r="F1203" s="102"/>
    </row>
    <row r="1204" spans="3:6" s="18" customFormat="1" x14ac:dyDescent="0.2">
      <c r="C1204" s="102"/>
      <c r="D1204" s="102"/>
      <c r="E1204" s="102"/>
      <c r="F1204" s="102"/>
    </row>
    <row r="1205" spans="3:6" s="18" customFormat="1" x14ac:dyDescent="0.2">
      <c r="C1205" s="102"/>
      <c r="D1205" s="102"/>
      <c r="E1205" s="102"/>
      <c r="F1205" s="102"/>
    </row>
    <row r="1206" spans="3:6" s="18" customFormat="1" x14ac:dyDescent="0.2">
      <c r="C1206" s="102"/>
      <c r="D1206" s="102"/>
      <c r="E1206" s="102"/>
      <c r="F1206" s="102"/>
    </row>
    <row r="1207" spans="3:6" s="18" customFormat="1" x14ac:dyDescent="0.2">
      <c r="C1207" s="102"/>
      <c r="D1207" s="102"/>
      <c r="E1207" s="102"/>
      <c r="F1207" s="102"/>
    </row>
    <row r="1208" spans="3:6" s="18" customFormat="1" x14ac:dyDescent="0.2">
      <c r="C1208" s="102"/>
      <c r="D1208" s="102"/>
      <c r="E1208" s="102"/>
      <c r="F1208" s="102"/>
    </row>
    <row r="1209" spans="3:6" s="18" customFormat="1" x14ac:dyDescent="0.2">
      <c r="C1209" s="102"/>
      <c r="D1209" s="102"/>
      <c r="E1209" s="102"/>
      <c r="F1209" s="102"/>
    </row>
    <row r="1210" spans="3:6" s="18" customFormat="1" x14ac:dyDescent="0.2">
      <c r="C1210" s="102"/>
      <c r="D1210" s="102"/>
      <c r="E1210" s="102"/>
      <c r="F1210" s="102"/>
    </row>
    <row r="1211" spans="3:6" s="18" customFormat="1" x14ac:dyDescent="0.2">
      <c r="C1211" s="102"/>
      <c r="D1211" s="102"/>
      <c r="E1211" s="102"/>
      <c r="F1211" s="102"/>
    </row>
    <row r="1212" spans="3:6" s="18" customFormat="1" x14ac:dyDescent="0.2">
      <c r="C1212" s="102"/>
      <c r="D1212" s="102"/>
      <c r="E1212" s="102"/>
      <c r="F1212" s="102"/>
    </row>
    <row r="1213" spans="3:6" s="18" customFormat="1" x14ac:dyDescent="0.2">
      <c r="C1213" s="102"/>
      <c r="D1213" s="102"/>
      <c r="E1213" s="102"/>
      <c r="F1213" s="102"/>
    </row>
    <row r="1214" spans="3:6" s="18" customFormat="1" x14ac:dyDescent="0.2">
      <c r="C1214" s="102"/>
      <c r="D1214" s="102"/>
      <c r="E1214" s="102"/>
      <c r="F1214" s="102"/>
    </row>
    <row r="1215" spans="3:6" s="18" customFormat="1" x14ac:dyDescent="0.2">
      <c r="C1215" s="102"/>
      <c r="D1215" s="102"/>
      <c r="E1215" s="102"/>
      <c r="F1215" s="102"/>
    </row>
    <row r="1216" spans="3:6" s="18" customFormat="1" x14ac:dyDescent="0.2">
      <c r="C1216" s="102"/>
      <c r="D1216" s="102"/>
      <c r="E1216" s="102"/>
      <c r="F1216" s="102"/>
    </row>
    <row r="1217" spans="3:6" s="18" customFormat="1" x14ac:dyDescent="0.2">
      <c r="C1217" s="102"/>
      <c r="D1217" s="102"/>
      <c r="E1217" s="102"/>
      <c r="F1217" s="102"/>
    </row>
    <row r="1218" spans="3:6" s="18" customFormat="1" x14ac:dyDescent="0.2">
      <c r="C1218" s="102"/>
      <c r="D1218" s="102"/>
      <c r="E1218" s="102"/>
      <c r="F1218" s="102"/>
    </row>
    <row r="1219" spans="3:6" s="18" customFormat="1" x14ac:dyDescent="0.2">
      <c r="C1219" s="102"/>
      <c r="D1219" s="102"/>
      <c r="E1219" s="102"/>
      <c r="F1219" s="102"/>
    </row>
    <row r="1220" spans="3:6" s="18" customFormat="1" x14ac:dyDescent="0.2">
      <c r="C1220" s="102"/>
      <c r="D1220" s="102"/>
      <c r="E1220" s="102"/>
      <c r="F1220" s="102"/>
    </row>
    <row r="1221" spans="3:6" s="18" customFormat="1" x14ac:dyDescent="0.2">
      <c r="C1221" s="102"/>
      <c r="D1221" s="102"/>
      <c r="E1221" s="102"/>
      <c r="F1221" s="102"/>
    </row>
    <row r="1222" spans="3:6" s="18" customFormat="1" x14ac:dyDescent="0.2">
      <c r="C1222" s="102"/>
      <c r="D1222" s="102"/>
      <c r="E1222" s="102"/>
      <c r="F1222" s="102"/>
    </row>
    <row r="1223" spans="3:6" s="18" customFormat="1" x14ac:dyDescent="0.2">
      <c r="C1223" s="102"/>
      <c r="D1223" s="102"/>
      <c r="E1223" s="102"/>
      <c r="F1223" s="102"/>
    </row>
    <row r="1224" spans="3:6" s="18" customFormat="1" x14ac:dyDescent="0.2">
      <c r="C1224" s="102"/>
      <c r="D1224" s="102"/>
      <c r="E1224" s="102"/>
      <c r="F1224" s="102"/>
    </row>
    <row r="1225" spans="3:6" s="18" customFormat="1" x14ac:dyDescent="0.2">
      <c r="C1225" s="102"/>
      <c r="D1225" s="102"/>
      <c r="E1225" s="102"/>
      <c r="F1225" s="102"/>
    </row>
    <row r="1226" spans="3:6" s="18" customFormat="1" x14ac:dyDescent="0.2">
      <c r="C1226" s="102"/>
      <c r="D1226" s="102"/>
      <c r="E1226" s="102"/>
      <c r="F1226" s="102"/>
    </row>
    <row r="1227" spans="3:6" s="18" customFormat="1" x14ac:dyDescent="0.2">
      <c r="C1227" s="102"/>
      <c r="D1227" s="102"/>
      <c r="E1227" s="102"/>
      <c r="F1227" s="102"/>
    </row>
    <row r="1228" spans="3:6" s="18" customFormat="1" x14ac:dyDescent="0.2">
      <c r="C1228" s="102"/>
      <c r="D1228" s="102"/>
      <c r="E1228" s="102"/>
      <c r="F1228" s="102"/>
    </row>
    <row r="1229" spans="3:6" s="18" customFormat="1" x14ac:dyDescent="0.2">
      <c r="C1229" s="102"/>
      <c r="D1229" s="102"/>
      <c r="E1229" s="102"/>
      <c r="F1229" s="102"/>
    </row>
    <row r="1230" spans="3:6" s="18" customFormat="1" x14ac:dyDescent="0.2">
      <c r="C1230" s="102"/>
      <c r="D1230" s="102"/>
      <c r="E1230" s="102"/>
      <c r="F1230" s="102"/>
    </row>
    <row r="1231" spans="3:6" s="18" customFormat="1" x14ac:dyDescent="0.2">
      <c r="C1231" s="102"/>
      <c r="D1231" s="102"/>
      <c r="E1231" s="102"/>
      <c r="F1231" s="102"/>
    </row>
    <row r="1232" spans="3:6" s="18" customFormat="1" x14ac:dyDescent="0.2">
      <c r="C1232" s="102"/>
      <c r="D1232" s="102"/>
      <c r="E1232" s="102"/>
      <c r="F1232" s="102"/>
    </row>
    <row r="1233" spans="3:6" s="18" customFormat="1" x14ac:dyDescent="0.2">
      <c r="C1233" s="102"/>
      <c r="D1233" s="102"/>
      <c r="E1233" s="102"/>
      <c r="F1233" s="102"/>
    </row>
    <row r="1234" spans="3:6" s="18" customFormat="1" x14ac:dyDescent="0.2">
      <c r="C1234" s="102"/>
      <c r="D1234" s="102"/>
      <c r="E1234" s="102"/>
      <c r="F1234" s="102"/>
    </row>
    <row r="1235" spans="3:6" s="18" customFormat="1" x14ac:dyDescent="0.2">
      <c r="C1235" s="102"/>
      <c r="D1235" s="102"/>
      <c r="E1235" s="102"/>
      <c r="F1235" s="102"/>
    </row>
    <row r="1236" spans="3:6" s="18" customFormat="1" x14ac:dyDescent="0.2">
      <c r="C1236" s="102"/>
      <c r="D1236" s="102"/>
      <c r="E1236" s="102"/>
      <c r="F1236" s="102"/>
    </row>
    <row r="1237" spans="3:6" s="18" customFormat="1" x14ac:dyDescent="0.2">
      <c r="C1237" s="102"/>
      <c r="D1237" s="102"/>
      <c r="E1237" s="102"/>
      <c r="F1237" s="102"/>
    </row>
    <row r="1238" spans="3:6" s="18" customFormat="1" x14ac:dyDescent="0.2">
      <c r="C1238" s="102"/>
      <c r="D1238" s="102"/>
      <c r="E1238" s="102"/>
      <c r="F1238" s="102"/>
    </row>
    <row r="1239" spans="3:6" s="18" customFormat="1" x14ac:dyDescent="0.2">
      <c r="C1239" s="102"/>
      <c r="D1239" s="102"/>
      <c r="E1239" s="102"/>
      <c r="F1239" s="102"/>
    </row>
    <row r="1240" spans="3:6" s="18" customFormat="1" x14ac:dyDescent="0.2">
      <c r="C1240" s="102"/>
      <c r="D1240" s="102"/>
      <c r="E1240" s="102"/>
      <c r="F1240" s="102"/>
    </row>
    <row r="1241" spans="3:6" s="18" customFormat="1" x14ac:dyDescent="0.2">
      <c r="C1241" s="102"/>
      <c r="D1241" s="102"/>
      <c r="E1241" s="102"/>
      <c r="F1241" s="102"/>
    </row>
    <row r="1242" spans="3:6" s="18" customFormat="1" x14ac:dyDescent="0.2">
      <c r="C1242" s="102"/>
      <c r="D1242" s="102"/>
      <c r="E1242" s="102"/>
      <c r="F1242" s="102"/>
    </row>
    <row r="1243" spans="3:6" s="18" customFormat="1" x14ac:dyDescent="0.2">
      <c r="C1243" s="102"/>
      <c r="D1243" s="102"/>
      <c r="E1243" s="102"/>
      <c r="F1243" s="102"/>
    </row>
    <row r="1244" spans="3:6" s="18" customFormat="1" x14ac:dyDescent="0.2">
      <c r="C1244" s="102"/>
      <c r="D1244" s="102"/>
      <c r="E1244" s="102"/>
      <c r="F1244" s="102"/>
    </row>
    <row r="1245" spans="3:6" s="18" customFormat="1" x14ac:dyDescent="0.2">
      <c r="C1245" s="102"/>
      <c r="D1245" s="102"/>
      <c r="E1245" s="102"/>
      <c r="F1245" s="102"/>
    </row>
    <row r="1246" spans="3:6" s="18" customFormat="1" x14ac:dyDescent="0.2">
      <c r="C1246" s="102"/>
      <c r="D1246" s="102"/>
      <c r="E1246" s="102"/>
      <c r="F1246" s="102"/>
    </row>
    <row r="1247" spans="3:6" s="18" customFormat="1" x14ac:dyDescent="0.2">
      <c r="C1247" s="102"/>
      <c r="D1247" s="102"/>
      <c r="E1247" s="102"/>
      <c r="F1247" s="102"/>
    </row>
    <row r="1248" spans="3:6" s="18" customFormat="1" x14ac:dyDescent="0.2">
      <c r="C1248" s="102"/>
      <c r="D1248" s="102"/>
      <c r="E1248" s="102"/>
      <c r="F1248" s="102"/>
    </row>
    <row r="1249" spans="3:6" s="18" customFormat="1" x14ac:dyDescent="0.2">
      <c r="C1249" s="102"/>
      <c r="D1249" s="102"/>
      <c r="E1249" s="102"/>
      <c r="F1249" s="102"/>
    </row>
    <row r="1250" spans="3:6" s="18" customFormat="1" x14ac:dyDescent="0.2">
      <c r="C1250" s="102"/>
      <c r="D1250" s="102"/>
      <c r="E1250" s="102"/>
      <c r="F1250" s="102"/>
    </row>
    <row r="1251" spans="3:6" s="18" customFormat="1" x14ac:dyDescent="0.2">
      <c r="C1251" s="102"/>
      <c r="D1251" s="102"/>
      <c r="E1251" s="102"/>
      <c r="F1251" s="102"/>
    </row>
    <row r="1252" spans="3:6" s="18" customFormat="1" x14ac:dyDescent="0.2">
      <c r="C1252" s="102"/>
      <c r="D1252" s="102"/>
      <c r="E1252" s="102"/>
      <c r="F1252" s="102"/>
    </row>
    <row r="1253" spans="3:6" s="18" customFormat="1" x14ac:dyDescent="0.2">
      <c r="C1253" s="102"/>
      <c r="D1253" s="102"/>
      <c r="E1253" s="102"/>
      <c r="F1253" s="102"/>
    </row>
    <row r="1254" spans="3:6" s="18" customFormat="1" x14ac:dyDescent="0.2">
      <c r="C1254" s="102"/>
      <c r="D1254" s="102"/>
      <c r="E1254" s="102"/>
      <c r="F1254" s="102"/>
    </row>
    <row r="1255" spans="3:6" s="18" customFormat="1" x14ac:dyDescent="0.2">
      <c r="C1255" s="102"/>
      <c r="D1255" s="102"/>
      <c r="E1255" s="102"/>
      <c r="F1255" s="102"/>
    </row>
    <row r="1256" spans="3:6" s="18" customFormat="1" x14ac:dyDescent="0.2">
      <c r="C1256" s="102"/>
      <c r="D1256" s="102"/>
      <c r="E1256" s="102"/>
      <c r="F1256" s="102"/>
    </row>
    <row r="1257" spans="3:6" s="18" customFormat="1" x14ac:dyDescent="0.2">
      <c r="C1257" s="102"/>
      <c r="D1257" s="102"/>
      <c r="E1257" s="102"/>
      <c r="F1257" s="102"/>
    </row>
    <row r="1258" spans="3:6" s="18" customFormat="1" x14ac:dyDescent="0.2">
      <c r="C1258" s="102"/>
      <c r="D1258" s="102"/>
      <c r="E1258" s="102"/>
      <c r="F1258" s="102"/>
    </row>
    <row r="1259" spans="3:6" s="18" customFormat="1" x14ac:dyDescent="0.2">
      <c r="C1259" s="102"/>
      <c r="D1259" s="102"/>
      <c r="E1259" s="102"/>
      <c r="F1259" s="102"/>
    </row>
    <row r="1260" spans="3:6" s="18" customFormat="1" x14ac:dyDescent="0.2">
      <c r="C1260" s="102"/>
      <c r="D1260" s="102"/>
      <c r="E1260" s="102"/>
      <c r="F1260" s="102"/>
    </row>
    <row r="1261" spans="3:6" s="18" customFormat="1" x14ac:dyDescent="0.2">
      <c r="C1261" s="102"/>
      <c r="D1261" s="102"/>
      <c r="E1261" s="102"/>
      <c r="F1261" s="102"/>
    </row>
    <row r="1262" spans="3:6" s="18" customFormat="1" x14ac:dyDescent="0.2">
      <c r="C1262" s="102"/>
      <c r="D1262" s="102"/>
      <c r="E1262" s="102"/>
      <c r="F1262" s="102"/>
    </row>
    <row r="1263" spans="3:6" s="18" customFormat="1" x14ac:dyDescent="0.2">
      <c r="C1263" s="102"/>
      <c r="D1263" s="102"/>
      <c r="E1263" s="102"/>
      <c r="F1263" s="102"/>
    </row>
    <row r="1264" spans="3:6" s="18" customFormat="1" x14ac:dyDescent="0.2">
      <c r="C1264" s="102"/>
      <c r="D1264" s="102"/>
      <c r="E1264" s="102"/>
      <c r="F1264" s="102"/>
    </row>
    <row r="1265" spans="3:6" s="18" customFormat="1" x14ac:dyDescent="0.2">
      <c r="C1265" s="102"/>
      <c r="D1265" s="102"/>
      <c r="E1265" s="102"/>
      <c r="F1265" s="102"/>
    </row>
    <row r="1266" spans="3:6" s="18" customFormat="1" x14ac:dyDescent="0.2">
      <c r="C1266" s="102"/>
      <c r="D1266" s="102"/>
      <c r="E1266" s="102"/>
      <c r="F1266" s="102"/>
    </row>
    <row r="1267" spans="3:6" s="18" customFormat="1" x14ac:dyDescent="0.2">
      <c r="C1267" s="102"/>
      <c r="D1267" s="102"/>
      <c r="E1267" s="102"/>
      <c r="F1267" s="102"/>
    </row>
    <row r="1268" spans="3:6" s="18" customFormat="1" x14ac:dyDescent="0.2">
      <c r="C1268" s="102"/>
      <c r="D1268" s="102"/>
      <c r="E1268" s="102"/>
      <c r="F1268" s="102"/>
    </row>
    <row r="1269" spans="3:6" s="18" customFormat="1" x14ac:dyDescent="0.2">
      <c r="C1269" s="102"/>
      <c r="D1269" s="102"/>
      <c r="E1269" s="102"/>
      <c r="F1269" s="102"/>
    </row>
    <row r="1270" spans="3:6" s="18" customFormat="1" x14ac:dyDescent="0.2">
      <c r="C1270" s="102"/>
      <c r="D1270" s="102"/>
      <c r="E1270" s="102"/>
      <c r="F1270" s="102"/>
    </row>
    <row r="1271" spans="3:6" s="18" customFormat="1" x14ac:dyDescent="0.2">
      <c r="C1271" s="102"/>
      <c r="D1271" s="102"/>
      <c r="E1271" s="102"/>
      <c r="F1271" s="102"/>
    </row>
    <row r="1272" spans="3:6" s="18" customFormat="1" x14ac:dyDescent="0.2">
      <c r="C1272" s="102"/>
      <c r="D1272" s="102"/>
      <c r="E1272" s="102"/>
      <c r="F1272" s="102"/>
    </row>
    <row r="1273" spans="3:6" s="18" customFormat="1" x14ac:dyDescent="0.2">
      <c r="C1273" s="102"/>
      <c r="D1273" s="102"/>
      <c r="E1273" s="102"/>
      <c r="F1273" s="102"/>
    </row>
    <row r="1274" spans="3:6" s="18" customFormat="1" x14ac:dyDescent="0.2">
      <c r="C1274" s="102"/>
      <c r="D1274" s="102"/>
      <c r="E1274" s="102"/>
      <c r="F1274" s="102"/>
    </row>
    <row r="1275" spans="3:6" s="18" customFormat="1" x14ac:dyDescent="0.2">
      <c r="C1275" s="102"/>
      <c r="D1275" s="102"/>
      <c r="E1275" s="102"/>
      <c r="F1275" s="102"/>
    </row>
    <row r="1276" spans="3:6" s="18" customFormat="1" x14ac:dyDescent="0.2">
      <c r="C1276" s="102"/>
      <c r="D1276" s="102"/>
      <c r="E1276" s="102"/>
      <c r="F1276" s="102"/>
    </row>
    <row r="1277" spans="3:6" s="18" customFormat="1" x14ac:dyDescent="0.2">
      <c r="C1277" s="102"/>
      <c r="D1277" s="102"/>
      <c r="E1277" s="102"/>
      <c r="F1277" s="102"/>
    </row>
    <row r="1278" spans="3:6" s="18" customFormat="1" x14ac:dyDescent="0.2">
      <c r="C1278" s="102"/>
      <c r="D1278" s="102"/>
      <c r="E1278" s="102"/>
      <c r="F1278" s="102"/>
    </row>
    <row r="1279" spans="3:6" s="18" customFormat="1" x14ac:dyDescent="0.2">
      <c r="C1279" s="102"/>
      <c r="D1279" s="102"/>
      <c r="E1279" s="102"/>
      <c r="F1279" s="102"/>
    </row>
    <row r="1280" spans="3:6" s="18" customFormat="1" x14ac:dyDescent="0.2">
      <c r="C1280" s="102"/>
      <c r="D1280" s="102"/>
      <c r="E1280" s="102"/>
      <c r="F1280" s="102"/>
    </row>
    <row r="1281" spans="3:6" s="18" customFormat="1" x14ac:dyDescent="0.2">
      <c r="C1281" s="102"/>
      <c r="D1281" s="102"/>
      <c r="E1281" s="102"/>
      <c r="F1281" s="102"/>
    </row>
    <row r="1282" spans="3:6" s="18" customFormat="1" x14ac:dyDescent="0.2">
      <c r="C1282" s="102"/>
      <c r="D1282" s="102"/>
      <c r="E1282" s="102"/>
      <c r="F1282" s="102"/>
    </row>
    <row r="1283" spans="3:6" s="18" customFormat="1" x14ac:dyDescent="0.2">
      <c r="C1283" s="102"/>
      <c r="D1283" s="102"/>
      <c r="E1283" s="102"/>
      <c r="F1283" s="102"/>
    </row>
    <row r="1284" spans="3:6" s="18" customFormat="1" x14ac:dyDescent="0.2">
      <c r="C1284" s="102"/>
      <c r="D1284" s="102"/>
      <c r="E1284" s="102"/>
      <c r="F1284" s="102"/>
    </row>
    <row r="1285" spans="3:6" s="18" customFormat="1" x14ac:dyDescent="0.2">
      <c r="C1285" s="102"/>
      <c r="D1285" s="102"/>
      <c r="E1285" s="102"/>
      <c r="F1285" s="102"/>
    </row>
    <row r="1286" spans="3:6" s="18" customFormat="1" x14ac:dyDescent="0.2">
      <c r="C1286" s="102"/>
      <c r="D1286" s="102"/>
      <c r="E1286" s="102"/>
      <c r="F1286" s="102"/>
    </row>
    <row r="1287" spans="3:6" s="18" customFormat="1" x14ac:dyDescent="0.2">
      <c r="C1287" s="102"/>
      <c r="D1287" s="102"/>
      <c r="E1287" s="102"/>
      <c r="F1287" s="102"/>
    </row>
    <row r="1288" spans="3:6" s="18" customFormat="1" x14ac:dyDescent="0.2">
      <c r="C1288" s="102"/>
      <c r="D1288" s="102"/>
      <c r="E1288" s="102"/>
      <c r="F1288" s="102"/>
    </row>
    <row r="1289" spans="3:6" s="18" customFormat="1" x14ac:dyDescent="0.2">
      <c r="C1289" s="102"/>
      <c r="D1289" s="102"/>
      <c r="E1289" s="102"/>
      <c r="F1289" s="102"/>
    </row>
    <row r="1290" spans="3:6" s="18" customFormat="1" x14ac:dyDescent="0.2">
      <c r="C1290" s="102"/>
      <c r="D1290" s="102"/>
      <c r="E1290" s="102"/>
      <c r="F1290" s="102"/>
    </row>
    <row r="1291" spans="3:6" s="18" customFormat="1" x14ac:dyDescent="0.2">
      <c r="C1291" s="102"/>
      <c r="D1291" s="102"/>
      <c r="E1291" s="102"/>
      <c r="F1291" s="102"/>
    </row>
    <row r="1292" spans="3:6" s="18" customFormat="1" x14ac:dyDescent="0.2">
      <c r="C1292" s="102"/>
      <c r="D1292" s="102"/>
      <c r="E1292" s="102"/>
      <c r="F1292" s="102"/>
    </row>
    <row r="1293" spans="3:6" s="18" customFormat="1" x14ac:dyDescent="0.2">
      <c r="C1293" s="102"/>
      <c r="D1293" s="102"/>
      <c r="E1293" s="102"/>
      <c r="F1293" s="102"/>
    </row>
    <row r="1294" spans="3:6" s="18" customFormat="1" x14ac:dyDescent="0.2">
      <c r="C1294" s="102"/>
      <c r="D1294" s="102"/>
      <c r="E1294" s="102"/>
      <c r="F1294" s="102"/>
    </row>
    <row r="1295" spans="3:6" s="18" customFormat="1" x14ac:dyDescent="0.2">
      <c r="C1295" s="102"/>
      <c r="D1295" s="102"/>
      <c r="E1295" s="102"/>
      <c r="F1295" s="102"/>
    </row>
    <row r="1296" spans="3:6" s="18" customFormat="1" x14ac:dyDescent="0.2">
      <c r="C1296" s="102"/>
      <c r="D1296" s="102"/>
      <c r="E1296" s="102"/>
      <c r="F1296" s="102"/>
    </row>
    <row r="1297" spans="3:6" s="18" customFormat="1" x14ac:dyDescent="0.2">
      <c r="C1297" s="102"/>
      <c r="D1297" s="102"/>
      <c r="E1297" s="102"/>
      <c r="F1297" s="102"/>
    </row>
    <row r="1298" spans="3:6" s="18" customFormat="1" x14ac:dyDescent="0.2">
      <c r="C1298" s="102"/>
      <c r="D1298" s="102"/>
      <c r="E1298" s="102"/>
      <c r="F1298" s="102"/>
    </row>
    <row r="1299" spans="3:6" s="18" customFormat="1" x14ac:dyDescent="0.2">
      <c r="C1299" s="102"/>
      <c r="D1299" s="102"/>
      <c r="E1299" s="102"/>
      <c r="F1299" s="102"/>
    </row>
    <row r="1300" spans="3:6" s="18" customFormat="1" x14ac:dyDescent="0.2">
      <c r="C1300" s="102"/>
      <c r="D1300" s="102"/>
      <c r="E1300" s="102"/>
      <c r="F1300" s="102"/>
    </row>
    <row r="1301" spans="3:6" s="18" customFormat="1" x14ac:dyDescent="0.2">
      <c r="C1301" s="102"/>
      <c r="D1301" s="102"/>
      <c r="E1301" s="102"/>
      <c r="F1301" s="102"/>
    </row>
    <row r="1302" spans="3:6" s="18" customFormat="1" x14ac:dyDescent="0.2">
      <c r="C1302" s="102"/>
      <c r="D1302" s="102"/>
      <c r="E1302" s="102"/>
      <c r="F1302" s="102"/>
    </row>
    <row r="1303" spans="3:6" s="18" customFormat="1" x14ac:dyDescent="0.2">
      <c r="C1303" s="102"/>
      <c r="D1303" s="102"/>
      <c r="E1303" s="102"/>
      <c r="F1303" s="102"/>
    </row>
    <row r="1304" spans="3:6" s="18" customFormat="1" x14ac:dyDescent="0.2">
      <c r="C1304" s="102"/>
      <c r="D1304" s="102"/>
      <c r="E1304" s="102"/>
      <c r="F1304" s="102"/>
    </row>
    <row r="1305" spans="3:6" s="18" customFormat="1" x14ac:dyDescent="0.2">
      <c r="C1305" s="102"/>
      <c r="D1305" s="102"/>
      <c r="E1305" s="102"/>
      <c r="F1305" s="102"/>
    </row>
    <row r="1306" spans="3:6" s="18" customFormat="1" x14ac:dyDescent="0.2">
      <c r="C1306" s="102"/>
      <c r="D1306" s="102"/>
      <c r="E1306" s="102"/>
      <c r="F1306" s="102"/>
    </row>
    <row r="1307" spans="3:6" s="18" customFormat="1" x14ac:dyDescent="0.2">
      <c r="C1307" s="102"/>
      <c r="D1307" s="102"/>
      <c r="E1307" s="102"/>
      <c r="F1307" s="102"/>
    </row>
    <row r="1308" spans="3:6" s="18" customFormat="1" x14ac:dyDescent="0.2">
      <c r="C1308" s="102"/>
      <c r="D1308" s="102"/>
      <c r="E1308" s="102"/>
      <c r="F1308" s="102"/>
    </row>
    <row r="1309" spans="3:6" s="18" customFormat="1" x14ac:dyDescent="0.2">
      <c r="C1309" s="102"/>
      <c r="D1309" s="102"/>
      <c r="E1309" s="102"/>
      <c r="F1309" s="102"/>
    </row>
    <row r="1310" spans="3:6" s="18" customFormat="1" x14ac:dyDescent="0.2">
      <c r="C1310" s="102"/>
      <c r="D1310" s="102"/>
      <c r="E1310" s="102"/>
      <c r="F1310" s="102"/>
    </row>
    <row r="1311" spans="3:6" s="18" customFormat="1" x14ac:dyDescent="0.2">
      <c r="C1311" s="102"/>
      <c r="D1311" s="102"/>
      <c r="E1311" s="102"/>
      <c r="F1311" s="102"/>
    </row>
    <row r="1312" spans="3:6" s="18" customFormat="1" x14ac:dyDescent="0.2">
      <c r="C1312" s="102"/>
      <c r="D1312" s="102"/>
      <c r="E1312" s="102"/>
      <c r="F1312" s="102"/>
    </row>
    <row r="1313" spans="3:6" s="18" customFormat="1" x14ac:dyDescent="0.2">
      <c r="C1313" s="102"/>
      <c r="D1313" s="102"/>
      <c r="E1313" s="102"/>
      <c r="F1313" s="102"/>
    </row>
    <row r="1314" spans="3:6" s="18" customFormat="1" x14ac:dyDescent="0.2">
      <c r="C1314" s="102"/>
      <c r="D1314" s="102"/>
      <c r="E1314" s="102"/>
      <c r="F1314" s="102"/>
    </row>
    <row r="1315" spans="3:6" s="18" customFormat="1" x14ac:dyDescent="0.2">
      <c r="C1315" s="102"/>
      <c r="D1315" s="102"/>
      <c r="E1315" s="102"/>
      <c r="F1315" s="102"/>
    </row>
    <row r="1316" spans="3:6" s="18" customFormat="1" x14ac:dyDescent="0.2">
      <c r="C1316" s="102"/>
      <c r="D1316" s="102"/>
      <c r="E1316" s="102"/>
      <c r="F1316" s="102"/>
    </row>
    <row r="1317" spans="3:6" s="18" customFormat="1" x14ac:dyDescent="0.2">
      <c r="C1317" s="102"/>
      <c r="D1317" s="102"/>
      <c r="E1317" s="102"/>
      <c r="F1317" s="102"/>
    </row>
    <row r="1318" spans="3:6" s="18" customFormat="1" x14ac:dyDescent="0.2">
      <c r="C1318" s="102"/>
      <c r="D1318" s="102"/>
      <c r="E1318" s="102"/>
      <c r="F1318" s="102"/>
    </row>
    <row r="1319" spans="3:6" s="18" customFormat="1" x14ac:dyDescent="0.2">
      <c r="C1319" s="102"/>
      <c r="D1319" s="102"/>
      <c r="E1319" s="102"/>
      <c r="F1319" s="102"/>
    </row>
    <row r="1320" spans="3:6" s="18" customFormat="1" x14ac:dyDescent="0.2">
      <c r="C1320" s="102"/>
      <c r="D1320" s="102"/>
      <c r="E1320" s="102"/>
      <c r="F1320" s="102"/>
    </row>
    <row r="1321" spans="3:6" s="18" customFormat="1" x14ac:dyDescent="0.2">
      <c r="C1321" s="102"/>
      <c r="D1321" s="102"/>
      <c r="E1321" s="102"/>
      <c r="F1321" s="102"/>
    </row>
    <row r="1322" spans="3:6" s="18" customFormat="1" x14ac:dyDescent="0.2">
      <c r="C1322" s="102"/>
      <c r="D1322" s="102"/>
      <c r="E1322" s="102"/>
      <c r="F1322" s="102"/>
    </row>
    <row r="1323" spans="3:6" s="18" customFormat="1" x14ac:dyDescent="0.2">
      <c r="C1323" s="102"/>
      <c r="D1323" s="102"/>
      <c r="E1323" s="102"/>
      <c r="F1323" s="102"/>
    </row>
    <row r="1324" spans="3:6" s="18" customFormat="1" x14ac:dyDescent="0.2">
      <c r="C1324" s="102"/>
      <c r="D1324" s="102"/>
      <c r="E1324" s="102"/>
      <c r="F1324" s="102"/>
    </row>
    <row r="1325" spans="3:6" s="18" customFormat="1" x14ac:dyDescent="0.2">
      <c r="C1325" s="102"/>
      <c r="D1325" s="102"/>
      <c r="E1325" s="102"/>
      <c r="F1325" s="102"/>
    </row>
    <row r="1326" spans="3:6" s="18" customFormat="1" x14ac:dyDescent="0.2">
      <c r="C1326" s="102"/>
      <c r="D1326" s="102"/>
      <c r="E1326" s="102"/>
      <c r="F1326" s="102"/>
    </row>
    <row r="1327" spans="3:6" s="18" customFormat="1" x14ac:dyDescent="0.2">
      <c r="C1327" s="102"/>
      <c r="D1327" s="102"/>
      <c r="E1327" s="102"/>
      <c r="F1327" s="102"/>
    </row>
    <row r="1328" spans="3:6" s="18" customFormat="1" x14ac:dyDescent="0.2">
      <c r="C1328" s="102"/>
      <c r="D1328" s="102"/>
      <c r="E1328" s="102"/>
      <c r="F1328" s="102"/>
    </row>
    <row r="1329" spans="3:6" s="18" customFormat="1" x14ac:dyDescent="0.2">
      <c r="C1329" s="102"/>
      <c r="D1329" s="102"/>
      <c r="E1329" s="102"/>
      <c r="F1329" s="102"/>
    </row>
    <row r="1330" spans="3:6" s="18" customFormat="1" x14ac:dyDescent="0.2">
      <c r="C1330" s="102"/>
      <c r="D1330" s="102"/>
      <c r="E1330" s="102"/>
      <c r="F1330" s="102"/>
    </row>
    <row r="1331" spans="3:6" s="18" customFormat="1" x14ac:dyDescent="0.2">
      <c r="C1331" s="102"/>
      <c r="D1331" s="102"/>
      <c r="E1331" s="102"/>
      <c r="F1331" s="102"/>
    </row>
    <row r="1332" spans="3:6" s="18" customFormat="1" x14ac:dyDescent="0.2">
      <c r="C1332" s="102"/>
      <c r="D1332" s="102"/>
      <c r="E1332" s="102"/>
      <c r="F1332" s="102"/>
    </row>
    <row r="1333" spans="3:6" s="18" customFormat="1" x14ac:dyDescent="0.2">
      <c r="C1333" s="102"/>
      <c r="D1333" s="102"/>
      <c r="E1333" s="102"/>
      <c r="F1333" s="102"/>
    </row>
    <row r="1334" spans="3:6" s="18" customFormat="1" x14ac:dyDescent="0.2">
      <c r="C1334" s="102"/>
      <c r="D1334" s="102"/>
      <c r="E1334" s="102"/>
      <c r="F1334" s="102"/>
    </row>
    <row r="1335" spans="3:6" s="18" customFormat="1" x14ac:dyDescent="0.2">
      <c r="C1335" s="102"/>
      <c r="D1335" s="102"/>
      <c r="E1335" s="102"/>
      <c r="F1335" s="102"/>
    </row>
    <row r="1336" spans="3:6" s="18" customFormat="1" x14ac:dyDescent="0.2">
      <c r="C1336" s="102"/>
      <c r="D1336" s="102"/>
      <c r="E1336" s="102"/>
      <c r="F1336" s="102"/>
    </row>
    <row r="1337" spans="3:6" s="18" customFormat="1" x14ac:dyDescent="0.2">
      <c r="C1337" s="102"/>
      <c r="D1337" s="102"/>
      <c r="E1337" s="102"/>
      <c r="F1337" s="102"/>
    </row>
    <row r="1338" spans="3:6" s="18" customFormat="1" x14ac:dyDescent="0.2">
      <c r="C1338" s="102"/>
      <c r="D1338" s="102"/>
      <c r="E1338" s="102"/>
      <c r="F1338" s="102"/>
    </row>
    <row r="1339" spans="3:6" s="18" customFormat="1" x14ac:dyDescent="0.2">
      <c r="C1339" s="102"/>
      <c r="D1339" s="102"/>
      <c r="E1339" s="102"/>
      <c r="F1339" s="102"/>
    </row>
    <row r="1340" spans="3:6" s="18" customFormat="1" x14ac:dyDescent="0.2">
      <c r="C1340" s="102"/>
      <c r="D1340" s="102"/>
      <c r="E1340" s="102"/>
      <c r="F1340" s="102"/>
    </row>
    <row r="1341" spans="3:6" s="18" customFormat="1" x14ac:dyDescent="0.2">
      <c r="C1341" s="102"/>
      <c r="D1341" s="102"/>
      <c r="E1341" s="102"/>
      <c r="F1341" s="102"/>
    </row>
    <row r="1342" spans="3:6" s="18" customFormat="1" x14ac:dyDescent="0.2">
      <c r="C1342" s="102"/>
      <c r="D1342" s="102"/>
      <c r="E1342" s="102"/>
      <c r="F1342" s="102"/>
    </row>
    <row r="1343" spans="3:6" s="18" customFormat="1" x14ac:dyDescent="0.2">
      <c r="C1343" s="102"/>
      <c r="D1343" s="102"/>
      <c r="E1343" s="102"/>
      <c r="F1343" s="102"/>
    </row>
    <row r="1344" spans="3:6" s="18" customFormat="1" x14ac:dyDescent="0.2">
      <c r="C1344" s="102"/>
      <c r="D1344" s="102"/>
      <c r="E1344" s="102"/>
      <c r="F1344" s="102"/>
    </row>
    <row r="1345" spans="3:6" s="18" customFormat="1" x14ac:dyDescent="0.2">
      <c r="C1345" s="102"/>
      <c r="D1345" s="102"/>
      <c r="E1345" s="102"/>
      <c r="F1345" s="102"/>
    </row>
    <row r="1346" spans="3:6" s="18" customFormat="1" x14ac:dyDescent="0.2">
      <c r="C1346" s="102"/>
      <c r="D1346" s="102"/>
      <c r="E1346" s="102"/>
      <c r="F1346" s="102"/>
    </row>
    <row r="1347" spans="3:6" s="18" customFormat="1" x14ac:dyDescent="0.2">
      <c r="C1347" s="102"/>
      <c r="D1347" s="102"/>
      <c r="E1347" s="102"/>
      <c r="F1347" s="102"/>
    </row>
    <row r="1348" spans="3:6" s="18" customFormat="1" x14ac:dyDescent="0.2">
      <c r="C1348" s="102"/>
      <c r="D1348" s="102"/>
      <c r="E1348" s="102"/>
      <c r="F1348" s="102"/>
    </row>
    <row r="1349" spans="3:6" s="18" customFormat="1" x14ac:dyDescent="0.2">
      <c r="C1349" s="102"/>
      <c r="D1349" s="102"/>
      <c r="E1349" s="102"/>
      <c r="F1349" s="102"/>
    </row>
    <row r="1350" spans="3:6" s="18" customFormat="1" x14ac:dyDescent="0.2">
      <c r="C1350" s="102"/>
      <c r="D1350" s="102"/>
      <c r="E1350" s="102"/>
      <c r="F1350" s="102"/>
    </row>
    <row r="1351" spans="3:6" s="18" customFormat="1" x14ac:dyDescent="0.2">
      <c r="C1351" s="102"/>
      <c r="D1351" s="102"/>
      <c r="E1351" s="102"/>
      <c r="F1351" s="102"/>
    </row>
    <row r="1352" spans="3:6" s="18" customFormat="1" x14ac:dyDescent="0.2">
      <c r="C1352" s="102"/>
      <c r="D1352" s="102"/>
      <c r="E1352" s="102"/>
      <c r="F1352" s="102"/>
    </row>
    <row r="1353" spans="3:6" s="18" customFormat="1" x14ac:dyDescent="0.2">
      <c r="C1353" s="102"/>
      <c r="D1353" s="102"/>
      <c r="E1353" s="102"/>
      <c r="F1353" s="102"/>
    </row>
    <row r="1354" spans="3:6" s="18" customFormat="1" x14ac:dyDescent="0.2">
      <c r="C1354" s="102"/>
      <c r="D1354" s="102"/>
      <c r="E1354" s="102"/>
      <c r="F1354" s="102"/>
    </row>
    <row r="1355" spans="3:6" s="18" customFormat="1" x14ac:dyDescent="0.2">
      <c r="C1355" s="102"/>
      <c r="D1355" s="102"/>
      <c r="E1355" s="102"/>
      <c r="F1355" s="102"/>
    </row>
    <row r="1356" spans="3:6" s="18" customFormat="1" x14ac:dyDescent="0.2">
      <c r="C1356" s="102"/>
      <c r="D1356" s="102"/>
      <c r="E1356" s="102"/>
      <c r="F1356" s="102"/>
    </row>
    <row r="1357" spans="3:6" s="18" customFormat="1" x14ac:dyDescent="0.2">
      <c r="C1357" s="102"/>
      <c r="D1357" s="102"/>
      <c r="E1357" s="102"/>
      <c r="F1357" s="102"/>
    </row>
    <row r="1358" spans="3:6" s="18" customFormat="1" x14ac:dyDescent="0.2">
      <c r="C1358" s="102"/>
      <c r="D1358" s="102"/>
      <c r="E1358" s="102"/>
      <c r="F1358" s="102"/>
    </row>
    <row r="1359" spans="3:6" s="18" customFormat="1" x14ac:dyDescent="0.2">
      <c r="C1359" s="102"/>
      <c r="D1359" s="102"/>
      <c r="E1359" s="102"/>
      <c r="F1359" s="102"/>
    </row>
    <row r="1360" spans="3:6" s="18" customFormat="1" x14ac:dyDescent="0.2">
      <c r="C1360" s="102"/>
      <c r="D1360" s="102"/>
      <c r="E1360" s="102"/>
      <c r="F1360" s="102"/>
    </row>
    <row r="1361" spans="3:6" s="18" customFormat="1" x14ac:dyDescent="0.2">
      <c r="C1361" s="102"/>
      <c r="D1361" s="102"/>
      <c r="E1361" s="102"/>
      <c r="F1361" s="102"/>
    </row>
    <row r="1362" spans="3:6" s="18" customFormat="1" x14ac:dyDescent="0.2">
      <c r="C1362" s="102"/>
      <c r="D1362" s="102"/>
      <c r="E1362" s="102"/>
      <c r="F1362" s="102"/>
    </row>
    <row r="1363" spans="3:6" s="18" customFormat="1" x14ac:dyDescent="0.2">
      <c r="C1363" s="102"/>
      <c r="D1363" s="102"/>
      <c r="E1363" s="102"/>
      <c r="F1363" s="102"/>
    </row>
    <row r="1364" spans="3:6" s="18" customFormat="1" x14ac:dyDescent="0.2">
      <c r="C1364" s="102"/>
      <c r="D1364" s="102"/>
      <c r="E1364" s="102"/>
      <c r="F1364" s="102"/>
    </row>
    <row r="1365" spans="3:6" s="18" customFormat="1" x14ac:dyDescent="0.2">
      <c r="C1365" s="102"/>
      <c r="D1365" s="102"/>
      <c r="E1365" s="102"/>
      <c r="F1365" s="102"/>
    </row>
    <row r="1366" spans="3:6" s="18" customFormat="1" x14ac:dyDescent="0.2">
      <c r="C1366" s="102"/>
      <c r="D1366" s="102"/>
      <c r="E1366" s="102"/>
      <c r="F1366" s="102"/>
    </row>
    <row r="1367" spans="3:6" s="18" customFormat="1" x14ac:dyDescent="0.2">
      <c r="C1367" s="102"/>
      <c r="D1367" s="102"/>
      <c r="E1367" s="102"/>
      <c r="F1367" s="102"/>
    </row>
    <row r="1368" spans="3:6" s="18" customFormat="1" x14ac:dyDescent="0.2">
      <c r="C1368" s="102"/>
      <c r="D1368" s="102"/>
      <c r="E1368" s="102"/>
      <c r="F1368" s="102"/>
    </row>
    <row r="1369" spans="3:6" s="18" customFormat="1" x14ac:dyDescent="0.2">
      <c r="C1369" s="102"/>
      <c r="D1369" s="102"/>
      <c r="E1369" s="102"/>
      <c r="F1369" s="102"/>
    </row>
    <row r="1370" spans="3:6" s="18" customFormat="1" x14ac:dyDescent="0.2">
      <c r="C1370" s="102"/>
      <c r="D1370" s="102"/>
      <c r="E1370" s="102"/>
      <c r="F1370" s="102"/>
    </row>
    <row r="1371" spans="3:6" s="18" customFormat="1" x14ac:dyDescent="0.2">
      <c r="C1371" s="102"/>
      <c r="D1371" s="102"/>
      <c r="E1371" s="102"/>
      <c r="F1371" s="102"/>
    </row>
    <row r="1372" spans="3:6" s="18" customFormat="1" x14ac:dyDescent="0.2">
      <c r="C1372" s="102"/>
      <c r="D1372" s="102"/>
      <c r="E1372" s="102"/>
      <c r="F1372" s="102"/>
    </row>
    <row r="1373" spans="3:6" s="18" customFormat="1" x14ac:dyDescent="0.2">
      <c r="C1373" s="102"/>
      <c r="D1373" s="102"/>
      <c r="E1373" s="102"/>
      <c r="F1373" s="102"/>
    </row>
    <row r="1374" spans="3:6" s="18" customFormat="1" x14ac:dyDescent="0.2">
      <c r="C1374" s="102"/>
      <c r="D1374" s="102"/>
      <c r="E1374" s="102"/>
      <c r="F1374" s="102"/>
    </row>
    <row r="1375" spans="3:6" s="18" customFormat="1" x14ac:dyDescent="0.2">
      <c r="C1375" s="102"/>
      <c r="D1375" s="102"/>
      <c r="E1375" s="102"/>
      <c r="F1375" s="102"/>
    </row>
    <row r="1376" spans="3:6" s="18" customFormat="1" x14ac:dyDescent="0.2">
      <c r="C1376" s="102"/>
      <c r="D1376" s="102"/>
      <c r="E1376" s="102"/>
      <c r="F1376" s="102"/>
    </row>
    <row r="1377" spans="3:6" s="18" customFormat="1" x14ac:dyDescent="0.2">
      <c r="C1377" s="102"/>
      <c r="D1377" s="102"/>
      <c r="E1377" s="102"/>
      <c r="F1377" s="102"/>
    </row>
    <row r="1378" spans="3:6" s="18" customFormat="1" x14ac:dyDescent="0.2">
      <c r="C1378" s="102"/>
      <c r="D1378" s="102"/>
      <c r="E1378" s="102"/>
      <c r="F1378" s="102"/>
    </row>
    <row r="1379" spans="3:6" s="18" customFormat="1" x14ac:dyDescent="0.2">
      <c r="C1379" s="102"/>
      <c r="D1379" s="102"/>
      <c r="E1379" s="102"/>
      <c r="F1379" s="102"/>
    </row>
    <row r="1380" spans="3:6" s="18" customFormat="1" x14ac:dyDescent="0.2">
      <c r="C1380" s="102"/>
      <c r="D1380" s="102"/>
      <c r="E1380" s="102"/>
      <c r="F1380" s="102"/>
    </row>
    <row r="1381" spans="3:6" s="18" customFormat="1" x14ac:dyDescent="0.2">
      <c r="C1381" s="102"/>
      <c r="D1381" s="102"/>
      <c r="E1381" s="102"/>
      <c r="F1381" s="102"/>
    </row>
    <row r="1382" spans="3:6" s="18" customFormat="1" x14ac:dyDescent="0.2">
      <c r="C1382" s="102"/>
      <c r="D1382" s="102"/>
      <c r="E1382" s="102"/>
      <c r="F1382" s="102"/>
    </row>
    <row r="1383" spans="3:6" s="18" customFormat="1" x14ac:dyDescent="0.2">
      <c r="C1383" s="102"/>
      <c r="D1383" s="102"/>
      <c r="E1383" s="102"/>
      <c r="F1383" s="102"/>
    </row>
    <row r="1384" spans="3:6" s="18" customFormat="1" x14ac:dyDescent="0.2">
      <c r="C1384" s="102"/>
      <c r="D1384" s="102"/>
      <c r="E1384" s="102"/>
      <c r="F1384" s="102"/>
    </row>
    <row r="1385" spans="3:6" s="18" customFormat="1" x14ac:dyDescent="0.2">
      <c r="C1385" s="102"/>
      <c r="D1385" s="102"/>
      <c r="E1385" s="102"/>
      <c r="F1385" s="102"/>
    </row>
    <row r="1386" spans="3:6" s="18" customFormat="1" x14ac:dyDescent="0.2">
      <c r="C1386" s="102"/>
      <c r="D1386" s="102"/>
      <c r="E1386" s="102"/>
      <c r="F1386" s="102"/>
    </row>
    <row r="1387" spans="3:6" s="18" customFormat="1" x14ac:dyDescent="0.2">
      <c r="C1387" s="102"/>
      <c r="D1387" s="102"/>
      <c r="E1387" s="102"/>
      <c r="F1387" s="102"/>
    </row>
    <row r="1388" spans="3:6" s="18" customFormat="1" x14ac:dyDescent="0.2">
      <c r="C1388" s="102"/>
      <c r="D1388" s="102"/>
      <c r="E1388" s="102"/>
      <c r="F1388" s="102"/>
    </row>
    <row r="1389" spans="3:6" s="18" customFormat="1" x14ac:dyDescent="0.2">
      <c r="C1389" s="102"/>
      <c r="D1389" s="102"/>
      <c r="E1389" s="102"/>
      <c r="F1389" s="102"/>
    </row>
    <row r="1390" spans="3:6" s="18" customFormat="1" x14ac:dyDescent="0.2">
      <c r="C1390" s="102"/>
      <c r="D1390" s="102"/>
      <c r="E1390" s="102"/>
      <c r="F1390" s="102"/>
    </row>
    <row r="1391" spans="3:6" s="18" customFormat="1" x14ac:dyDescent="0.2">
      <c r="C1391" s="102"/>
      <c r="D1391" s="102"/>
      <c r="E1391" s="102"/>
      <c r="F1391" s="102"/>
    </row>
    <row r="1392" spans="3:6" s="18" customFormat="1" x14ac:dyDescent="0.2">
      <c r="C1392" s="102"/>
      <c r="D1392" s="102"/>
      <c r="E1392" s="102"/>
      <c r="F1392" s="102"/>
    </row>
    <row r="1393" spans="3:6" s="18" customFormat="1" x14ac:dyDescent="0.2">
      <c r="C1393" s="102"/>
      <c r="D1393" s="102"/>
      <c r="E1393" s="102"/>
      <c r="F1393" s="102"/>
    </row>
    <row r="1394" spans="3:6" s="18" customFormat="1" x14ac:dyDescent="0.2">
      <c r="C1394" s="102"/>
      <c r="D1394" s="102"/>
      <c r="E1394" s="102"/>
      <c r="F1394" s="102"/>
    </row>
    <row r="1395" spans="3:6" s="18" customFormat="1" x14ac:dyDescent="0.2">
      <c r="C1395" s="102"/>
      <c r="D1395" s="102"/>
      <c r="E1395" s="102"/>
      <c r="F1395" s="102"/>
    </row>
    <row r="1396" spans="3:6" s="18" customFormat="1" x14ac:dyDescent="0.2">
      <c r="C1396" s="102"/>
      <c r="D1396" s="102"/>
      <c r="E1396" s="102"/>
      <c r="F1396" s="102"/>
    </row>
    <row r="1397" spans="3:6" s="18" customFormat="1" x14ac:dyDescent="0.2">
      <c r="C1397" s="102"/>
      <c r="D1397" s="102"/>
      <c r="E1397" s="102"/>
      <c r="F1397" s="102"/>
    </row>
    <row r="1398" spans="3:6" s="18" customFormat="1" x14ac:dyDescent="0.2">
      <c r="C1398" s="102"/>
      <c r="D1398" s="102"/>
      <c r="E1398" s="102"/>
      <c r="F1398" s="102"/>
    </row>
    <row r="1399" spans="3:6" s="18" customFormat="1" x14ac:dyDescent="0.2">
      <c r="C1399" s="102"/>
      <c r="D1399" s="102"/>
      <c r="E1399" s="102"/>
      <c r="F1399" s="102"/>
    </row>
    <row r="1400" spans="3:6" s="18" customFormat="1" x14ac:dyDescent="0.2">
      <c r="C1400" s="102"/>
      <c r="D1400" s="102"/>
      <c r="E1400" s="102"/>
      <c r="F1400" s="102"/>
    </row>
    <row r="1401" spans="3:6" s="18" customFormat="1" x14ac:dyDescent="0.2">
      <c r="C1401" s="102"/>
      <c r="D1401" s="102"/>
      <c r="E1401" s="102"/>
      <c r="F1401" s="102"/>
    </row>
    <row r="1402" spans="3:6" s="18" customFormat="1" x14ac:dyDescent="0.2">
      <c r="C1402" s="102"/>
      <c r="D1402" s="102"/>
      <c r="E1402" s="102"/>
      <c r="F1402" s="102"/>
    </row>
    <row r="1403" spans="3:6" s="18" customFormat="1" x14ac:dyDescent="0.2">
      <c r="C1403" s="102"/>
      <c r="D1403" s="102"/>
      <c r="E1403" s="102"/>
      <c r="F1403" s="102"/>
    </row>
    <row r="1404" spans="3:6" s="18" customFormat="1" x14ac:dyDescent="0.2">
      <c r="C1404" s="102"/>
      <c r="D1404" s="102"/>
      <c r="E1404" s="102"/>
      <c r="F1404" s="102"/>
    </row>
    <row r="1405" spans="3:6" s="18" customFormat="1" x14ac:dyDescent="0.2">
      <c r="C1405" s="102"/>
      <c r="D1405" s="102"/>
      <c r="E1405" s="102"/>
      <c r="F1405" s="102"/>
    </row>
    <row r="1406" spans="3:6" s="18" customFormat="1" x14ac:dyDescent="0.2">
      <c r="C1406" s="102"/>
      <c r="D1406" s="102"/>
      <c r="E1406" s="102"/>
      <c r="F1406" s="102"/>
    </row>
    <row r="1407" spans="3:6" s="18" customFormat="1" x14ac:dyDescent="0.2">
      <c r="C1407" s="102"/>
      <c r="D1407" s="102"/>
      <c r="E1407" s="102"/>
      <c r="F1407" s="102"/>
    </row>
    <row r="1408" spans="3:6" s="18" customFormat="1" x14ac:dyDescent="0.2">
      <c r="C1408" s="102"/>
      <c r="D1408" s="102"/>
      <c r="E1408" s="102"/>
      <c r="F1408" s="102"/>
    </row>
    <row r="1409" spans="3:6" s="18" customFormat="1" x14ac:dyDescent="0.2">
      <c r="C1409" s="102"/>
      <c r="D1409" s="102"/>
      <c r="E1409" s="102"/>
      <c r="F1409" s="102"/>
    </row>
    <row r="1410" spans="3:6" s="18" customFormat="1" x14ac:dyDescent="0.2">
      <c r="C1410" s="102"/>
      <c r="D1410" s="102"/>
      <c r="E1410" s="102"/>
      <c r="F1410" s="102"/>
    </row>
    <row r="1411" spans="3:6" s="18" customFormat="1" x14ac:dyDescent="0.2">
      <c r="C1411" s="102"/>
      <c r="D1411" s="102"/>
      <c r="E1411" s="102"/>
      <c r="F1411" s="102"/>
    </row>
    <row r="1412" spans="3:6" s="18" customFormat="1" x14ac:dyDescent="0.2">
      <c r="C1412" s="102"/>
      <c r="D1412" s="102"/>
      <c r="E1412" s="102"/>
      <c r="F1412" s="102"/>
    </row>
    <row r="1413" spans="3:6" s="18" customFormat="1" x14ac:dyDescent="0.2">
      <c r="C1413" s="102"/>
      <c r="D1413" s="102"/>
      <c r="E1413" s="102"/>
      <c r="F1413" s="102"/>
    </row>
    <row r="1414" spans="3:6" s="18" customFormat="1" x14ac:dyDescent="0.2">
      <c r="C1414" s="102"/>
      <c r="D1414" s="102"/>
      <c r="E1414" s="102"/>
      <c r="F1414" s="102"/>
    </row>
    <row r="1415" spans="3:6" s="18" customFormat="1" x14ac:dyDescent="0.2">
      <c r="C1415" s="102"/>
      <c r="D1415" s="102"/>
      <c r="E1415" s="102"/>
      <c r="F1415" s="102"/>
    </row>
    <row r="1416" spans="3:6" s="18" customFormat="1" x14ac:dyDescent="0.2">
      <c r="C1416" s="102"/>
      <c r="D1416" s="102"/>
      <c r="E1416" s="102"/>
      <c r="F1416" s="102"/>
    </row>
    <row r="1417" spans="3:6" s="18" customFormat="1" x14ac:dyDescent="0.2">
      <c r="C1417" s="102"/>
      <c r="D1417" s="102"/>
      <c r="E1417" s="102"/>
      <c r="F1417" s="102"/>
    </row>
    <row r="1418" spans="3:6" s="18" customFormat="1" x14ac:dyDescent="0.2">
      <c r="C1418" s="102"/>
      <c r="D1418" s="102"/>
      <c r="E1418" s="102"/>
      <c r="F1418" s="102"/>
    </row>
    <row r="1419" spans="3:6" s="18" customFormat="1" x14ac:dyDescent="0.2">
      <c r="C1419" s="102"/>
      <c r="D1419" s="102"/>
      <c r="E1419" s="102"/>
      <c r="F1419" s="102"/>
    </row>
    <row r="1420" spans="3:6" s="18" customFormat="1" x14ac:dyDescent="0.2">
      <c r="C1420" s="102"/>
      <c r="D1420" s="102"/>
      <c r="E1420" s="102"/>
      <c r="F1420" s="102"/>
    </row>
    <row r="1421" spans="3:6" s="18" customFormat="1" x14ac:dyDescent="0.2">
      <c r="C1421" s="102"/>
      <c r="D1421" s="102"/>
      <c r="E1421" s="102"/>
      <c r="F1421" s="102"/>
    </row>
    <row r="1422" spans="3:6" s="18" customFormat="1" x14ac:dyDescent="0.2">
      <c r="C1422" s="102"/>
      <c r="D1422" s="102"/>
      <c r="E1422" s="102"/>
      <c r="F1422" s="102"/>
    </row>
    <row r="1423" spans="3:6" s="18" customFormat="1" x14ac:dyDescent="0.2">
      <c r="C1423" s="102"/>
      <c r="D1423" s="102"/>
      <c r="E1423" s="102"/>
      <c r="F1423" s="102"/>
    </row>
    <row r="1424" spans="3:6" s="18" customFormat="1" x14ac:dyDescent="0.2">
      <c r="C1424" s="102"/>
      <c r="D1424" s="102"/>
      <c r="E1424" s="102"/>
      <c r="F1424" s="102"/>
    </row>
    <row r="1425" spans="3:6" s="18" customFormat="1" x14ac:dyDescent="0.2">
      <c r="C1425" s="102"/>
      <c r="D1425" s="102"/>
      <c r="E1425" s="102"/>
      <c r="F1425" s="102"/>
    </row>
    <row r="1426" spans="3:6" s="18" customFormat="1" x14ac:dyDescent="0.2">
      <c r="C1426" s="102"/>
      <c r="D1426" s="102"/>
      <c r="E1426" s="102"/>
      <c r="F1426" s="102"/>
    </row>
    <row r="1427" spans="3:6" s="18" customFormat="1" x14ac:dyDescent="0.2">
      <c r="C1427" s="102"/>
      <c r="D1427" s="102"/>
      <c r="E1427" s="102"/>
      <c r="F1427" s="102"/>
    </row>
    <row r="1428" spans="3:6" s="18" customFormat="1" x14ac:dyDescent="0.2">
      <c r="C1428" s="102"/>
      <c r="D1428" s="102"/>
      <c r="E1428" s="102"/>
      <c r="F1428" s="102"/>
    </row>
    <row r="1429" spans="3:6" s="18" customFormat="1" x14ac:dyDescent="0.2">
      <c r="C1429" s="102"/>
      <c r="D1429" s="102"/>
      <c r="E1429" s="102"/>
      <c r="F1429" s="102"/>
    </row>
    <row r="1430" spans="3:6" s="18" customFormat="1" x14ac:dyDescent="0.2">
      <c r="C1430" s="102"/>
      <c r="D1430" s="102"/>
      <c r="E1430" s="102"/>
      <c r="F1430" s="102"/>
    </row>
    <row r="1431" spans="3:6" s="18" customFormat="1" x14ac:dyDescent="0.2">
      <c r="C1431" s="102"/>
      <c r="D1431" s="102"/>
      <c r="E1431" s="102"/>
      <c r="F1431" s="102"/>
    </row>
    <row r="1432" spans="3:6" s="18" customFormat="1" x14ac:dyDescent="0.2">
      <c r="C1432" s="102"/>
      <c r="D1432" s="102"/>
      <c r="E1432" s="102"/>
      <c r="F1432" s="102"/>
    </row>
    <row r="1433" spans="3:6" s="18" customFormat="1" x14ac:dyDescent="0.2">
      <c r="C1433" s="102"/>
      <c r="D1433" s="102"/>
      <c r="E1433" s="102"/>
      <c r="F1433" s="102"/>
    </row>
    <row r="1434" spans="3:6" s="18" customFormat="1" x14ac:dyDescent="0.2">
      <c r="C1434" s="102"/>
      <c r="D1434" s="102"/>
      <c r="E1434" s="102"/>
      <c r="F1434" s="102"/>
    </row>
    <row r="1435" spans="3:6" s="18" customFormat="1" x14ac:dyDescent="0.2">
      <c r="C1435" s="102"/>
      <c r="D1435" s="102"/>
      <c r="E1435" s="102"/>
      <c r="F1435" s="102"/>
    </row>
    <row r="1436" spans="3:6" s="18" customFormat="1" x14ac:dyDescent="0.2">
      <c r="C1436" s="102"/>
      <c r="D1436" s="102"/>
      <c r="E1436" s="102"/>
      <c r="F1436" s="102"/>
    </row>
    <row r="1437" spans="3:6" s="18" customFormat="1" x14ac:dyDescent="0.2">
      <c r="C1437" s="102"/>
      <c r="D1437" s="102"/>
      <c r="E1437" s="102"/>
      <c r="F1437" s="102"/>
    </row>
    <row r="1438" spans="3:6" s="18" customFormat="1" x14ac:dyDescent="0.2">
      <c r="C1438" s="102"/>
      <c r="D1438" s="102"/>
      <c r="E1438" s="102"/>
      <c r="F1438" s="102"/>
    </row>
    <row r="1439" spans="3:6" s="18" customFormat="1" x14ac:dyDescent="0.2">
      <c r="C1439" s="102"/>
      <c r="D1439" s="102"/>
      <c r="E1439" s="102"/>
      <c r="F1439" s="102"/>
    </row>
    <row r="1440" spans="3:6" s="18" customFormat="1" x14ac:dyDescent="0.2">
      <c r="C1440" s="102"/>
      <c r="D1440" s="102"/>
      <c r="E1440" s="102"/>
      <c r="F1440" s="102"/>
    </row>
    <row r="1441" spans="3:6" s="18" customFormat="1" x14ac:dyDescent="0.2">
      <c r="C1441" s="102"/>
      <c r="D1441" s="102"/>
      <c r="E1441" s="102"/>
      <c r="F1441" s="102"/>
    </row>
    <row r="1442" spans="3:6" s="18" customFormat="1" x14ac:dyDescent="0.2">
      <c r="C1442" s="102"/>
      <c r="D1442" s="102"/>
      <c r="E1442" s="102"/>
      <c r="F1442" s="102"/>
    </row>
    <row r="1443" spans="3:6" s="18" customFormat="1" x14ac:dyDescent="0.2">
      <c r="C1443" s="102"/>
      <c r="D1443" s="102"/>
      <c r="E1443" s="102"/>
      <c r="F1443" s="102"/>
    </row>
    <row r="1444" spans="3:6" s="18" customFormat="1" x14ac:dyDescent="0.2">
      <c r="C1444" s="102"/>
      <c r="D1444" s="102"/>
      <c r="E1444" s="102"/>
      <c r="F1444" s="102"/>
    </row>
    <row r="1445" spans="3:6" s="18" customFormat="1" x14ac:dyDescent="0.2">
      <c r="C1445" s="102"/>
      <c r="D1445" s="102"/>
      <c r="E1445" s="102"/>
      <c r="F1445" s="102"/>
    </row>
    <row r="1446" spans="3:6" s="18" customFormat="1" x14ac:dyDescent="0.2">
      <c r="C1446" s="102"/>
      <c r="D1446" s="102"/>
      <c r="E1446" s="102"/>
      <c r="F1446" s="102"/>
    </row>
    <row r="1447" spans="3:6" s="18" customFormat="1" x14ac:dyDescent="0.2">
      <c r="C1447" s="102"/>
      <c r="D1447" s="102"/>
      <c r="E1447" s="102"/>
      <c r="F1447" s="102"/>
    </row>
    <row r="1448" spans="3:6" s="18" customFormat="1" x14ac:dyDescent="0.2">
      <c r="C1448" s="102"/>
      <c r="D1448" s="102"/>
      <c r="E1448" s="102"/>
      <c r="F1448" s="102"/>
    </row>
    <row r="1449" spans="3:6" s="18" customFormat="1" x14ac:dyDescent="0.2">
      <c r="C1449" s="102"/>
      <c r="D1449" s="102"/>
      <c r="E1449" s="102"/>
      <c r="F1449" s="102"/>
    </row>
    <row r="1450" spans="3:6" s="18" customFormat="1" x14ac:dyDescent="0.2">
      <c r="C1450" s="102"/>
      <c r="D1450" s="102"/>
      <c r="E1450" s="102"/>
      <c r="F1450" s="102"/>
    </row>
    <row r="1451" spans="3:6" s="18" customFormat="1" x14ac:dyDescent="0.2">
      <c r="C1451" s="102"/>
      <c r="D1451" s="102"/>
      <c r="E1451" s="102"/>
      <c r="F1451" s="102"/>
    </row>
    <row r="1452" spans="3:6" s="18" customFormat="1" x14ac:dyDescent="0.2">
      <c r="C1452" s="102"/>
      <c r="D1452" s="102"/>
      <c r="E1452" s="102"/>
      <c r="F1452" s="102"/>
    </row>
    <row r="1453" spans="3:6" s="18" customFormat="1" x14ac:dyDescent="0.2">
      <c r="C1453" s="102"/>
      <c r="D1453" s="102"/>
      <c r="E1453" s="102"/>
      <c r="F1453" s="102"/>
    </row>
    <row r="1454" spans="3:6" s="18" customFormat="1" x14ac:dyDescent="0.2">
      <c r="C1454" s="102"/>
      <c r="D1454" s="102"/>
      <c r="E1454" s="102"/>
      <c r="F1454" s="102"/>
    </row>
    <row r="1455" spans="3:6" s="18" customFormat="1" x14ac:dyDescent="0.2">
      <c r="C1455" s="102"/>
      <c r="D1455" s="102"/>
      <c r="E1455" s="102"/>
      <c r="F1455" s="102"/>
    </row>
    <row r="1456" spans="3:6" s="18" customFormat="1" x14ac:dyDescent="0.2">
      <c r="C1456" s="102"/>
      <c r="D1456" s="102"/>
      <c r="E1456" s="102"/>
      <c r="F1456" s="102"/>
    </row>
    <row r="1457" spans="3:6" s="18" customFormat="1" x14ac:dyDescent="0.2">
      <c r="C1457" s="102"/>
      <c r="D1457" s="102"/>
      <c r="E1457" s="102"/>
      <c r="F1457" s="102"/>
    </row>
    <row r="1458" spans="3:6" s="18" customFormat="1" x14ac:dyDescent="0.2">
      <c r="C1458" s="102"/>
      <c r="D1458" s="102"/>
      <c r="E1458" s="102"/>
      <c r="F1458" s="102"/>
    </row>
    <row r="1459" spans="3:6" s="18" customFormat="1" x14ac:dyDescent="0.2">
      <c r="C1459" s="102"/>
      <c r="D1459" s="102"/>
      <c r="E1459" s="102"/>
      <c r="F1459" s="102"/>
    </row>
    <row r="1460" spans="3:6" s="18" customFormat="1" x14ac:dyDescent="0.2">
      <c r="C1460" s="102"/>
      <c r="D1460" s="102"/>
      <c r="E1460" s="102"/>
      <c r="F1460" s="102"/>
    </row>
    <row r="1461" spans="3:6" s="18" customFormat="1" x14ac:dyDescent="0.2">
      <c r="C1461" s="102"/>
      <c r="D1461" s="102"/>
      <c r="E1461" s="102"/>
      <c r="F1461" s="102"/>
    </row>
    <row r="1462" spans="3:6" s="18" customFormat="1" x14ac:dyDescent="0.2">
      <c r="C1462" s="102"/>
      <c r="D1462" s="102"/>
      <c r="E1462" s="102"/>
      <c r="F1462" s="102"/>
    </row>
    <row r="1463" spans="3:6" s="18" customFormat="1" x14ac:dyDescent="0.2">
      <c r="C1463" s="102"/>
      <c r="D1463" s="102"/>
      <c r="E1463" s="102"/>
      <c r="F1463" s="102"/>
    </row>
    <row r="1464" spans="3:6" s="18" customFormat="1" x14ac:dyDescent="0.2">
      <c r="C1464" s="102"/>
      <c r="D1464" s="102"/>
      <c r="E1464" s="102"/>
      <c r="F1464" s="102"/>
    </row>
    <row r="1465" spans="3:6" s="18" customFormat="1" x14ac:dyDescent="0.2">
      <c r="C1465" s="102"/>
      <c r="D1465" s="102"/>
      <c r="E1465" s="102"/>
      <c r="F1465" s="102"/>
    </row>
    <row r="1466" spans="3:6" s="18" customFormat="1" x14ac:dyDescent="0.2">
      <c r="C1466" s="102"/>
      <c r="D1466" s="102"/>
      <c r="E1466" s="102"/>
      <c r="F1466" s="102"/>
    </row>
    <row r="1467" spans="3:6" s="18" customFormat="1" x14ac:dyDescent="0.2">
      <c r="C1467" s="102"/>
      <c r="D1467" s="102"/>
      <c r="E1467" s="102"/>
      <c r="F1467" s="102"/>
    </row>
    <row r="1468" spans="3:6" s="18" customFormat="1" x14ac:dyDescent="0.2">
      <c r="C1468" s="102"/>
      <c r="D1468" s="102"/>
      <c r="E1468" s="102"/>
      <c r="F1468" s="102"/>
    </row>
    <row r="1469" spans="3:6" s="18" customFormat="1" x14ac:dyDescent="0.2">
      <c r="C1469" s="102"/>
      <c r="D1469" s="102"/>
      <c r="E1469" s="102"/>
      <c r="F1469" s="102"/>
    </row>
    <row r="1470" spans="3:6" s="18" customFormat="1" x14ac:dyDescent="0.2">
      <c r="C1470" s="102"/>
      <c r="D1470" s="102"/>
      <c r="E1470" s="102"/>
      <c r="F1470" s="102"/>
    </row>
    <row r="1471" spans="3:6" s="18" customFormat="1" x14ac:dyDescent="0.2">
      <c r="C1471" s="102"/>
      <c r="D1471" s="102"/>
      <c r="E1471" s="102"/>
      <c r="F1471" s="102"/>
    </row>
    <row r="1472" spans="3:6" s="18" customFormat="1" x14ac:dyDescent="0.2">
      <c r="C1472" s="102"/>
      <c r="D1472" s="102"/>
      <c r="E1472" s="102"/>
      <c r="F1472" s="102"/>
    </row>
    <row r="1473" spans="3:6" s="18" customFormat="1" x14ac:dyDescent="0.2">
      <c r="C1473" s="102"/>
      <c r="D1473" s="102"/>
      <c r="E1473" s="102"/>
      <c r="F1473" s="102"/>
    </row>
    <row r="1474" spans="3:6" s="18" customFormat="1" x14ac:dyDescent="0.2">
      <c r="C1474" s="102"/>
      <c r="D1474" s="102"/>
      <c r="E1474" s="102"/>
      <c r="F1474" s="102"/>
    </row>
    <row r="1475" spans="3:6" s="18" customFormat="1" x14ac:dyDescent="0.2">
      <c r="C1475" s="102"/>
      <c r="D1475" s="102"/>
      <c r="E1475" s="102"/>
      <c r="F1475" s="102"/>
    </row>
    <row r="1476" spans="3:6" s="18" customFormat="1" x14ac:dyDescent="0.2">
      <c r="C1476" s="102"/>
      <c r="D1476" s="102"/>
      <c r="E1476" s="102"/>
      <c r="F1476" s="102"/>
    </row>
    <row r="1477" spans="3:6" s="18" customFormat="1" x14ac:dyDescent="0.2">
      <c r="C1477" s="102"/>
      <c r="D1477" s="102"/>
      <c r="E1477" s="102"/>
      <c r="F1477" s="102"/>
    </row>
    <row r="1478" spans="3:6" s="18" customFormat="1" x14ac:dyDescent="0.2">
      <c r="C1478" s="102"/>
      <c r="D1478" s="102"/>
      <c r="E1478" s="102"/>
      <c r="F1478" s="102"/>
    </row>
    <row r="1479" spans="3:6" s="18" customFormat="1" x14ac:dyDescent="0.2">
      <c r="C1479" s="102"/>
      <c r="D1479" s="102"/>
      <c r="E1479" s="102"/>
      <c r="F1479" s="102"/>
    </row>
    <row r="1480" spans="3:6" s="18" customFormat="1" x14ac:dyDescent="0.2">
      <c r="C1480" s="102"/>
      <c r="D1480" s="102"/>
      <c r="E1480" s="102"/>
      <c r="F1480" s="102"/>
    </row>
    <row r="1481" spans="3:6" s="18" customFormat="1" x14ac:dyDescent="0.2">
      <c r="C1481" s="102"/>
      <c r="D1481" s="102"/>
      <c r="E1481" s="102"/>
      <c r="F1481" s="102"/>
    </row>
    <row r="1482" spans="3:6" s="18" customFormat="1" x14ac:dyDescent="0.2">
      <c r="C1482" s="102"/>
      <c r="D1482" s="102"/>
      <c r="E1482" s="102"/>
      <c r="F1482" s="102"/>
    </row>
    <row r="1483" spans="3:6" s="18" customFormat="1" x14ac:dyDescent="0.2">
      <c r="C1483" s="102"/>
      <c r="D1483" s="102"/>
      <c r="E1483" s="102"/>
      <c r="F1483" s="102"/>
    </row>
    <row r="1484" spans="3:6" s="18" customFormat="1" x14ac:dyDescent="0.2">
      <c r="C1484" s="102"/>
      <c r="D1484" s="102"/>
      <c r="E1484" s="102"/>
      <c r="F1484" s="102"/>
    </row>
    <row r="1485" spans="3:6" s="18" customFormat="1" x14ac:dyDescent="0.2">
      <c r="C1485" s="102"/>
      <c r="D1485" s="102"/>
      <c r="E1485" s="102"/>
      <c r="F1485" s="102"/>
    </row>
    <row r="1486" spans="3:6" s="18" customFormat="1" x14ac:dyDescent="0.2">
      <c r="C1486" s="102"/>
      <c r="D1486" s="102"/>
      <c r="E1486" s="102"/>
      <c r="F1486" s="102"/>
    </row>
    <row r="1487" spans="3:6" s="18" customFormat="1" x14ac:dyDescent="0.2">
      <c r="C1487" s="102"/>
      <c r="D1487" s="102"/>
      <c r="E1487" s="102"/>
      <c r="F1487" s="102"/>
    </row>
    <row r="1488" spans="3:6" s="18" customFormat="1" x14ac:dyDescent="0.2">
      <c r="C1488" s="102"/>
      <c r="D1488" s="102"/>
      <c r="E1488" s="102"/>
      <c r="F1488" s="102"/>
    </row>
    <row r="1489" spans="3:6" s="18" customFormat="1" x14ac:dyDescent="0.2">
      <c r="C1489" s="102"/>
      <c r="D1489" s="102"/>
      <c r="E1489" s="102"/>
      <c r="F1489" s="102"/>
    </row>
    <row r="1490" spans="3:6" s="18" customFormat="1" x14ac:dyDescent="0.2">
      <c r="C1490" s="102"/>
      <c r="D1490" s="102"/>
      <c r="E1490" s="102"/>
      <c r="F1490" s="102"/>
    </row>
    <row r="1491" spans="3:6" s="18" customFormat="1" x14ac:dyDescent="0.2">
      <c r="C1491" s="102"/>
      <c r="D1491" s="102"/>
      <c r="E1491" s="102"/>
      <c r="F1491" s="102"/>
    </row>
    <row r="1492" spans="3:6" s="18" customFormat="1" x14ac:dyDescent="0.2">
      <c r="C1492" s="102"/>
      <c r="D1492" s="102"/>
      <c r="E1492" s="102"/>
      <c r="F1492" s="102"/>
    </row>
    <row r="1493" spans="3:6" s="18" customFormat="1" x14ac:dyDescent="0.2">
      <c r="C1493" s="102"/>
      <c r="D1493" s="102"/>
      <c r="E1493" s="102"/>
      <c r="F1493" s="102"/>
    </row>
    <row r="1494" spans="3:6" s="18" customFormat="1" x14ac:dyDescent="0.2">
      <c r="C1494" s="102"/>
      <c r="D1494" s="102"/>
      <c r="E1494" s="102"/>
      <c r="F1494" s="102"/>
    </row>
    <row r="1495" spans="3:6" s="18" customFormat="1" x14ac:dyDescent="0.2">
      <c r="C1495" s="102"/>
      <c r="D1495" s="102"/>
      <c r="E1495" s="102"/>
      <c r="F1495" s="102"/>
    </row>
    <row r="1496" spans="3:6" s="18" customFormat="1" x14ac:dyDescent="0.2">
      <c r="C1496" s="102"/>
      <c r="D1496" s="102"/>
      <c r="E1496" s="102"/>
      <c r="F1496" s="102"/>
    </row>
    <row r="1497" spans="3:6" s="18" customFormat="1" x14ac:dyDescent="0.2">
      <c r="C1497" s="102"/>
      <c r="D1497" s="102"/>
      <c r="E1497" s="102"/>
      <c r="F1497" s="102"/>
    </row>
    <row r="1498" spans="3:6" s="18" customFormat="1" x14ac:dyDescent="0.2">
      <c r="C1498" s="102"/>
      <c r="D1498" s="102"/>
      <c r="E1498" s="102"/>
      <c r="F1498" s="102"/>
    </row>
    <row r="1499" spans="3:6" s="18" customFormat="1" x14ac:dyDescent="0.2">
      <c r="C1499" s="102"/>
      <c r="D1499" s="102"/>
      <c r="E1499" s="102"/>
      <c r="F1499" s="102"/>
    </row>
    <row r="1500" spans="3:6" s="18" customFormat="1" x14ac:dyDescent="0.2">
      <c r="C1500" s="102"/>
      <c r="D1500" s="102"/>
      <c r="E1500" s="102"/>
      <c r="F1500" s="102"/>
    </row>
    <row r="1501" spans="3:6" s="18" customFormat="1" x14ac:dyDescent="0.2">
      <c r="C1501" s="102"/>
      <c r="D1501" s="102"/>
      <c r="E1501" s="102"/>
      <c r="F1501" s="102"/>
    </row>
    <row r="1502" spans="3:6" s="18" customFormat="1" x14ac:dyDescent="0.2">
      <c r="C1502" s="102"/>
      <c r="D1502" s="102"/>
      <c r="E1502" s="102"/>
      <c r="F1502" s="102"/>
    </row>
    <row r="1503" spans="3:6" s="18" customFormat="1" x14ac:dyDescent="0.2">
      <c r="C1503" s="102"/>
      <c r="D1503" s="102"/>
      <c r="E1503" s="102"/>
      <c r="F1503" s="102"/>
    </row>
    <row r="1504" spans="3:6" s="18" customFormat="1" x14ac:dyDescent="0.2">
      <c r="C1504" s="102"/>
      <c r="D1504" s="102"/>
      <c r="E1504" s="102"/>
      <c r="F1504" s="102"/>
    </row>
    <row r="1505" spans="3:6" s="18" customFormat="1" x14ac:dyDescent="0.2">
      <c r="C1505" s="102"/>
      <c r="D1505" s="102"/>
      <c r="E1505" s="102"/>
      <c r="F1505" s="102"/>
    </row>
    <row r="1506" spans="3:6" s="18" customFormat="1" x14ac:dyDescent="0.2">
      <c r="C1506" s="102"/>
      <c r="D1506" s="102"/>
      <c r="E1506" s="102"/>
      <c r="F1506" s="102"/>
    </row>
    <row r="1507" spans="3:6" s="18" customFormat="1" x14ac:dyDescent="0.2">
      <c r="C1507" s="102"/>
      <c r="D1507" s="102"/>
      <c r="E1507" s="102"/>
      <c r="F1507" s="102"/>
    </row>
    <row r="1508" spans="3:6" s="18" customFormat="1" x14ac:dyDescent="0.2">
      <c r="C1508" s="102"/>
      <c r="D1508" s="102"/>
      <c r="E1508" s="102"/>
      <c r="F1508" s="102"/>
    </row>
    <row r="1509" spans="3:6" s="18" customFormat="1" x14ac:dyDescent="0.2">
      <c r="C1509" s="102"/>
      <c r="D1509" s="102"/>
      <c r="E1509" s="102"/>
      <c r="F1509" s="102"/>
    </row>
    <row r="1510" spans="3:6" s="18" customFormat="1" x14ac:dyDescent="0.2">
      <c r="C1510" s="102"/>
      <c r="D1510" s="102"/>
      <c r="E1510" s="102"/>
      <c r="F1510" s="102"/>
    </row>
    <row r="1511" spans="3:6" s="18" customFormat="1" x14ac:dyDescent="0.2">
      <c r="C1511" s="102"/>
      <c r="D1511" s="102"/>
      <c r="E1511" s="102"/>
      <c r="F1511" s="102"/>
    </row>
    <row r="1512" spans="3:6" s="18" customFormat="1" x14ac:dyDescent="0.2">
      <c r="C1512" s="102"/>
      <c r="D1512" s="102"/>
      <c r="E1512" s="102"/>
      <c r="F1512" s="102"/>
    </row>
    <row r="1513" spans="3:6" s="18" customFormat="1" x14ac:dyDescent="0.2">
      <c r="C1513" s="102"/>
      <c r="D1513" s="102"/>
      <c r="E1513" s="102"/>
      <c r="F1513" s="102"/>
    </row>
    <row r="1514" spans="3:6" s="18" customFormat="1" x14ac:dyDescent="0.2">
      <c r="C1514" s="102"/>
      <c r="D1514" s="102"/>
      <c r="E1514" s="102"/>
      <c r="F1514" s="102"/>
    </row>
    <row r="1515" spans="3:6" s="18" customFormat="1" x14ac:dyDescent="0.2">
      <c r="C1515" s="102"/>
      <c r="D1515" s="102"/>
      <c r="E1515" s="102"/>
      <c r="F1515" s="102"/>
    </row>
    <row r="1516" spans="3:6" s="18" customFormat="1" x14ac:dyDescent="0.2">
      <c r="C1516" s="102"/>
      <c r="D1516" s="102"/>
      <c r="E1516" s="102"/>
      <c r="F1516" s="102"/>
    </row>
    <row r="1517" spans="3:6" s="18" customFormat="1" x14ac:dyDescent="0.2">
      <c r="C1517" s="102"/>
      <c r="D1517" s="102"/>
      <c r="E1517" s="102"/>
      <c r="F1517" s="102"/>
    </row>
    <row r="1518" spans="3:6" s="18" customFormat="1" x14ac:dyDescent="0.2">
      <c r="C1518" s="102"/>
      <c r="D1518" s="102"/>
      <c r="E1518" s="102"/>
      <c r="F1518" s="102"/>
    </row>
    <row r="1519" spans="3:6" s="18" customFormat="1" x14ac:dyDescent="0.2">
      <c r="C1519" s="102"/>
      <c r="D1519" s="102"/>
      <c r="E1519" s="102"/>
      <c r="F1519" s="102"/>
    </row>
    <row r="1520" spans="3:6" s="18" customFormat="1" x14ac:dyDescent="0.2">
      <c r="C1520" s="102"/>
      <c r="D1520" s="102"/>
      <c r="E1520" s="102"/>
      <c r="F1520" s="102"/>
    </row>
    <row r="1521" spans="3:6" s="18" customFormat="1" x14ac:dyDescent="0.2">
      <c r="C1521" s="102"/>
      <c r="D1521" s="102"/>
      <c r="E1521" s="102"/>
      <c r="F1521" s="102"/>
    </row>
    <row r="1522" spans="3:6" s="18" customFormat="1" x14ac:dyDescent="0.2">
      <c r="C1522" s="102"/>
      <c r="D1522" s="102"/>
      <c r="E1522" s="102"/>
      <c r="F1522" s="102"/>
    </row>
    <row r="1523" spans="3:6" s="18" customFormat="1" x14ac:dyDescent="0.2">
      <c r="C1523" s="102"/>
      <c r="D1523" s="102"/>
      <c r="E1523" s="102"/>
      <c r="F1523" s="102"/>
    </row>
    <row r="1524" spans="3:6" s="18" customFormat="1" x14ac:dyDescent="0.2">
      <c r="C1524" s="102"/>
      <c r="D1524" s="102"/>
      <c r="E1524" s="102"/>
      <c r="F1524" s="102"/>
    </row>
    <row r="1525" spans="3:6" s="18" customFormat="1" x14ac:dyDescent="0.2">
      <c r="C1525" s="102"/>
      <c r="D1525" s="102"/>
      <c r="E1525" s="102"/>
      <c r="F1525" s="102"/>
    </row>
    <row r="1526" spans="3:6" s="18" customFormat="1" x14ac:dyDescent="0.2">
      <c r="C1526" s="102"/>
      <c r="D1526" s="102"/>
      <c r="E1526" s="102"/>
      <c r="F1526" s="102"/>
    </row>
    <row r="1527" spans="3:6" s="18" customFormat="1" x14ac:dyDescent="0.2">
      <c r="C1527" s="102"/>
      <c r="D1527" s="102"/>
      <c r="E1527" s="102"/>
      <c r="F1527" s="102"/>
    </row>
    <row r="1528" spans="3:6" s="18" customFormat="1" x14ac:dyDescent="0.2">
      <c r="C1528" s="102"/>
      <c r="D1528" s="102"/>
      <c r="E1528" s="102"/>
      <c r="F1528" s="102"/>
    </row>
    <row r="1529" spans="3:6" s="18" customFormat="1" x14ac:dyDescent="0.2">
      <c r="C1529" s="102"/>
      <c r="D1529" s="102"/>
      <c r="E1529" s="102"/>
      <c r="F1529" s="102"/>
    </row>
    <row r="1530" spans="3:6" s="18" customFormat="1" x14ac:dyDescent="0.2">
      <c r="C1530" s="102"/>
      <c r="D1530" s="102"/>
      <c r="E1530" s="102"/>
      <c r="F1530" s="102"/>
    </row>
    <row r="1531" spans="3:6" s="18" customFormat="1" x14ac:dyDescent="0.2">
      <c r="C1531" s="102"/>
      <c r="D1531" s="102"/>
      <c r="E1531" s="102"/>
      <c r="F1531" s="102"/>
    </row>
    <row r="1532" spans="3:6" s="18" customFormat="1" x14ac:dyDescent="0.2">
      <c r="C1532" s="102"/>
      <c r="D1532" s="102"/>
      <c r="E1532" s="102"/>
      <c r="F1532" s="102"/>
    </row>
    <row r="1533" spans="3:6" s="18" customFormat="1" x14ac:dyDescent="0.2">
      <c r="C1533" s="102"/>
      <c r="D1533" s="102"/>
      <c r="E1533" s="102"/>
      <c r="F1533" s="102"/>
    </row>
    <row r="1534" spans="3:6" s="18" customFormat="1" x14ac:dyDescent="0.2">
      <c r="C1534" s="102"/>
      <c r="D1534" s="102"/>
      <c r="E1534" s="102"/>
      <c r="F1534" s="102"/>
    </row>
    <row r="1535" spans="3:6" s="18" customFormat="1" x14ac:dyDescent="0.2">
      <c r="C1535" s="102"/>
      <c r="D1535" s="102"/>
      <c r="E1535" s="102"/>
      <c r="F1535" s="102"/>
    </row>
    <row r="1536" spans="3:6" s="18" customFormat="1" x14ac:dyDescent="0.2">
      <c r="C1536" s="102"/>
      <c r="D1536" s="102"/>
      <c r="E1536" s="102"/>
      <c r="F1536" s="102"/>
    </row>
    <row r="1537" spans="3:6" s="18" customFormat="1" x14ac:dyDescent="0.2">
      <c r="C1537" s="102"/>
      <c r="D1537" s="102"/>
      <c r="E1537" s="102"/>
      <c r="F1537" s="102"/>
    </row>
    <row r="1538" spans="3:6" s="18" customFormat="1" x14ac:dyDescent="0.2">
      <c r="C1538" s="102"/>
      <c r="D1538" s="102"/>
      <c r="E1538" s="102"/>
      <c r="F1538" s="102"/>
    </row>
    <row r="1539" spans="3:6" s="18" customFormat="1" x14ac:dyDescent="0.2">
      <c r="C1539" s="102"/>
      <c r="D1539" s="102"/>
      <c r="E1539" s="102"/>
      <c r="F1539" s="102"/>
    </row>
    <row r="1540" spans="3:6" s="18" customFormat="1" x14ac:dyDescent="0.2">
      <c r="C1540" s="102"/>
      <c r="D1540" s="102"/>
      <c r="E1540" s="102"/>
      <c r="F1540" s="102"/>
    </row>
    <row r="1541" spans="3:6" s="18" customFormat="1" x14ac:dyDescent="0.2">
      <c r="C1541" s="102"/>
      <c r="D1541" s="102"/>
      <c r="E1541" s="102"/>
      <c r="F1541" s="102"/>
    </row>
    <row r="1542" spans="3:6" s="18" customFormat="1" x14ac:dyDescent="0.2">
      <c r="C1542" s="102"/>
      <c r="D1542" s="102"/>
      <c r="E1542" s="102"/>
      <c r="F1542" s="102"/>
    </row>
    <row r="1543" spans="3:6" s="18" customFormat="1" x14ac:dyDescent="0.2">
      <c r="C1543" s="102"/>
      <c r="D1543" s="102"/>
      <c r="E1543" s="102"/>
      <c r="F1543" s="102"/>
    </row>
    <row r="1544" spans="3:6" s="18" customFormat="1" x14ac:dyDescent="0.2">
      <c r="C1544" s="102"/>
      <c r="D1544" s="102"/>
      <c r="E1544" s="102"/>
      <c r="F1544" s="102"/>
    </row>
    <row r="1545" spans="3:6" s="18" customFormat="1" x14ac:dyDescent="0.2">
      <c r="C1545" s="102"/>
      <c r="D1545" s="102"/>
      <c r="E1545" s="102"/>
      <c r="F1545" s="102"/>
    </row>
    <row r="1546" spans="3:6" s="18" customFormat="1" x14ac:dyDescent="0.2">
      <c r="C1546" s="102"/>
      <c r="D1546" s="102"/>
      <c r="E1546" s="102"/>
      <c r="F1546" s="102"/>
    </row>
    <row r="1547" spans="3:6" s="18" customFormat="1" x14ac:dyDescent="0.2">
      <c r="C1547" s="102"/>
      <c r="D1547" s="102"/>
      <c r="E1547" s="102"/>
      <c r="F1547" s="102"/>
    </row>
    <row r="1548" spans="3:6" s="18" customFormat="1" x14ac:dyDescent="0.2">
      <c r="C1548" s="102"/>
      <c r="D1548" s="102"/>
      <c r="E1548" s="102"/>
      <c r="F1548" s="102"/>
    </row>
    <row r="1549" spans="3:6" s="18" customFormat="1" x14ac:dyDescent="0.2">
      <c r="C1549" s="102"/>
      <c r="D1549" s="102"/>
      <c r="E1549" s="102"/>
      <c r="F1549" s="102"/>
    </row>
    <row r="1550" spans="3:6" s="18" customFormat="1" x14ac:dyDescent="0.2">
      <c r="C1550" s="102"/>
      <c r="D1550" s="102"/>
      <c r="E1550" s="102"/>
      <c r="F1550" s="102"/>
    </row>
    <row r="1551" spans="3:6" s="18" customFormat="1" x14ac:dyDescent="0.2">
      <c r="C1551" s="102"/>
      <c r="D1551" s="102"/>
      <c r="E1551" s="102"/>
      <c r="F1551" s="102"/>
    </row>
    <row r="1552" spans="3:6" s="18" customFormat="1" x14ac:dyDescent="0.2">
      <c r="C1552" s="102"/>
      <c r="D1552" s="102"/>
      <c r="E1552" s="102"/>
      <c r="F1552" s="102"/>
    </row>
    <row r="1553" spans="3:6" s="18" customFormat="1" x14ac:dyDescent="0.2">
      <c r="C1553" s="102"/>
      <c r="D1553" s="102"/>
      <c r="E1553" s="102"/>
      <c r="F1553" s="102"/>
    </row>
    <row r="1554" spans="3:6" s="18" customFormat="1" x14ac:dyDescent="0.2">
      <c r="C1554" s="102"/>
      <c r="D1554" s="102"/>
      <c r="E1554" s="102"/>
      <c r="F1554" s="102"/>
    </row>
    <row r="1555" spans="3:6" s="18" customFormat="1" x14ac:dyDescent="0.2">
      <c r="C1555" s="102"/>
      <c r="D1555" s="102"/>
      <c r="E1555" s="102"/>
      <c r="F1555" s="102"/>
    </row>
    <row r="1556" spans="3:6" s="18" customFormat="1" x14ac:dyDescent="0.2">
      <c r="C1556" s="102"/>
      <c r="D1556" s="102"/>
      <c r="E1556" s="102"/>
      <c r="F1556" s="102"/>
    </row>
    <row r="1557" spans="3:6" s="18" customFormat="1" x14ac:dyDescent="0.2">
      <c r="C1557" s="102"/>
      <c r="D1557" s="102"/>
      <c r="E1557" s="102"/>
      <c r="F1557" s="102"/>
    </row>
    <row r="1558" spans="3:6" s="18" customFormat="1" x14ac:dyDescent="0.2">
      <c r="C1558" s="102"/>
      <c r="D1558" s="102"/>
      <c r="E1558" s="102"/>
      <c r="F1558" s="102"/>
    </row>
    <row r="1559" spans="3:6" s="18" customFormat="1" x14ac:dyDescent="0.2">
      <c r="C1559" s="102"/>
      <c r="D1559" s="102"/>
      <c r="E1559" s="102"/>
      <c r="F1559" s="102"/>
    </row>
    <row r="1560" spans="3:6" s="18" customFormat="1" x14ac:dyDescent="0.2">
      <c r="C1560" s="102"/>
      <c r="D1560" s="102"/>
      <c r="E1560" s="102"/>
      <c r="F1560" s="102"/>
    </row>
    <row r="1561" spans="3:6" s="18" customFormat="1" x14ac:dyDescent="0.2">
      <c r="C1561" s="102"/>
      <c r="D1561" s="102"/>
      <c r="E1561" s="102"/>
      <c r="F1561" s="102"/>
    </row>
    <row r="1562" spans="3:6" s="18" customFormat="1" x14ac:dyDescent="0.2">
      <c r="C1562" s="102"/>
      <c r="D1562" s="102"/>
      <c r="E1562" s="102"/>
      <c r="F1562" s="102"/>
    </row>
    <row r="1563" spans="3:6" s="18" customFormat="1" x14ac:dyDescent="0.2">
      <c r="C1563" s="102"/>
      <c r="D1563" s="102"/>
      <c r="E1563" s="102"/>
      <c r="F1563" s="102"/>
    </row>
    <row r="1564" spans="3:6" s="18" customFormat="1" x14ac:dyDescent="0.2">
      <c r="C1564" s="102"/>
      <c r="D1564" s="102"/>
      <c r="E1564" s="102"/>
      <c r="F1564" s="102"/>
    </row>
    <row r="1565" spans="3:6" s="18" customFormat="1" x14ac:dyDescent="0.2">
      <c r="C1565" s="102"/>
      <c r="D1565" s="102"/>
      <c r="E1565" s="102"/>
      <c r="F1565" s="102"/>
    </row>
    <row r="1566" spans="3:6" s="18" customFormat="1" x14ac:dyDescent="0.2">
      <c r="C1566" s="102"/>
      <c r="D1566" s="102"/>
      <c r="E1566" s="102"/>
      <c r="F1566" s="102"/>
    </row>
    <row r="1567" spans="3:6" s="18" customFormat="1" x14ac:dyDescent="0.2">
      <c r="C1567" s="102"/>
      <c r="D1567" s="102"/>
      <c r="E1567" s="102"/>
      <c r="F1567" s="102"/>
    </row>
    <row r="1568" spans="3:6" s="18" customFormat="1" x14ac:dyDescent="0.2">
      <c r="C1568" s="102"/>
      <c r="D1568" s="102"/>
      <c r="E1568" s="102"/>
      <c r="F1568" s="102"/>
    </row>
    <row r="1569" spans="3:6" s="18" customFormat="1" x14ac:dyDescent="0.2">
      <c r="C1569" s="102"/>
      <c r="D1569" s="102"/>
      <c r="E1569" s="102"/>
      <c r="F1569" s="102"/>
    </row>
    <row r="1570" spans="3:6" s="18" customFormat="1" x14ac:dyDescent="0.2">
      <c r="C1570" s="102"/>
      <c r="D1570" s="102"/>
      <c r="E1570" s="102"/>
      <c r="F1570" s="102"/>
    </row>
    <row r="1571" spans="3:6" s="18" customFormat="1" x14ac:dyDescent="0.2">
      <c r="C1571" s="102"/>
      <c r="D1571" s="102"/>
      <c r="E1571" s="102"/>
      <c r="F1571" s="102"/>
    </row>
    <row r="1572" spans="3:6" s="18" customFormat="1" x14ac:dyDescent="0.2">
      <c r="C1572" s="102"/>
      <c r="D1572" s="102"/>
      <c r="E1572" s="102"/>
      <c r="F1572" s="102"/>
    </row>
    <row r="1573" spans="3:6" s="18" customFormat="1" x14ac:dyDescent="0.2">
      <c r="C1573" s="102"/>
      <c r="D1573" s="102"/>
      <c r="E1573" s="102"/>
      <c r="F1573" s="102"/>
    </row>
    <row r="1574" spans="3:6" s="18" customFormat="1" x14ac:dyDescent="0.2">
      <c r="C1574" s="102"/>
      <c r="D1574" s="102"/>
      <c r="E1574" s="102"/>
      <c r="F1574" s="102"/>
    </row>
    <row r="1575" spans="3:6" s="18" customFormat="1" x14ac:dyDescent="0.2">
      <c r="C1575" s="102"/>
      <c r="D1575" s="102"/>
      <c r="E1575" s="102"/>
      <c r="F1575" s="102"/>
    </row>
    <row r="1576" spans="3:6" s="18" customFormat="1" x14ac:dyDescent="0.2">
      <c r="C1576" s="102"/>
      <c r="D1576" s="102"/>
      <c r="E1576" s="102"/>
      <c r="F1576" s="102"/>
    </row>
    <row r="1577" spans="3:6" s="18" customFormat="1" x14ac:dyDescent="0.2">
      <c r="C1577" s="102"/>
      <c r="D1577" s="102"/>
      <c r="E1577" s="102"/>
      <c r="F1577" s="102"/>
    </row>
    <row r="1578" spans="3:6" s="18" customFormat="1" x14ac:dyDescent="0.2">
      <c r="C1578" s="102"/>
      <c r="D1578" s="102"/>
      <c r="E1578" s="102"/>
      <c r="F1578" s="102"/>
    </row>
    <row r="1579" spans="3:6" s="18" customFormat="1" x14ac:dyDescent="0.2">
      <c r="C1579" s="102"/>
      <c r="D1579" s="102"/>
      <c r="E1579" s="102"/>
      <c r="F1579" s="102"/>
    </row>
    <row r="1580" spans="3:6" s="18" customFormat="1" x14ac:dyDescent="0.2">
      <c r="C1580" s="102"/>
      <c r="D1580" s="102"/>
      <c r="E1580" s="102"/>
      <c r="F1580" s="102"/>
    </row>
    <row r="1581" spans="3:6" s="18" customFormat="1" x14ac:dyDescent="0.2">
      <c r="C1581" s="102"/>
      <c r="D1581" s="102"/>
      <c r="E1581" s="102"/>
      <c r="F1581" s="102"/>
    </row>
    <row r="1582" spans="3:6" s="18" customFormat="1" x14ac:dyDescent="0.2">
      <c r="C1582" s="102"/>
      <c r="D1582" s="102"/>
      <c r="E1582" s="102"/>
      <c r="F1582" s="102"/>
    </row>
    <row r="1583" spans="3:6" s="18" customFormat="1" x14ac:dyDescent="0.2">
      <c r="C1583" s="102"/>
      <c r="D1583" s="102"/>
      <c r="E1583" s="102"/>
      <c r="F1583" s="102"/>
    </row>
    <row r="1584" spans="3:6" s="18" customFormat="1" x14ac:dyDescent="0.2">
      <c r="C1584" s="102"/>
      <c r="D1584" s="102"/>
      <c r="E1584" s="102"/>
      <c r="F1584" s="102"/>
    </row>
    <row r="1585" spans="3:6" s="18" customFormat="1" x14ac:dyDescent="0.2">
      <c r="C1585" s="102"/>
      <c r="D1585" s="102"/>
      <c r="E1585" s="102"/>
      <c r="F1585" s="102"/>
    </row>
    <row r="1586" spans="3:6" s="18" customFormat="1" x14ac:dyDescent="0.2">
      <c r="C1586" s="102"/>
      <c r="D1586" s="102"/>
      <c r="E1586" s="102"/>
      <c r="F1586" s="102"/>
    </row>
    <row r="1587" spans="3:6" s="18" customFormat="1" x14ac:dyDescent="0.2">
      <c r="C1587" s="102"/>
      <c r="D1587" s="102"/>
      <c r="E1587" s="102"/>
      <c r="F1587" s="102"/>
    </row>
    <row r="1588" spans="3:6" s="18" customFormat="1" x14ac:dyDescent="0.2">
      <c r="C1588" s="102"/>
      <c r="D1588" s="102"/>
      <c r="E1588" s="102"/>
      <c r="F1588" s="102"/>
    </row>
    <row r="1589" spans="3:6" s="18" customFormat="1" x14ac:dyDescent="0.2">
      <c r="C1589" s="102"/>
      <c r="D1589" s="102"/>
      <c r="E1589" s="102"/>
      <c r="F1589" s="102"/>
    </row>
    <row r="1590" spans="3:6" s="18" customFormat="1" x14ac:dyDescent="0.2">
      <c r="C1590" s="102"/>
      <c r="D1590" s="102"/>
      <c r="E1590" s="102"/>
      <c r="F1590" s="102"/>
    </row>
    <row r="1591" spans="3:6" s="18" customFormat="1" x14ac:dyDescent="0.2">
      <c r="C1591" s="102"/>
      <c r="D1591" s="102"/>
      <c r="E1591" s="102"/>
      <c r="F1591" s="102"/>
    </row>
    <row r="1592" spans="3:6" s="18" customFormat="1" x14ac:dyDescent="0.2">
      <c r="C1592" s="102"/>
      <c r="D1592" s="102"/>
      <c r="E1592" s="102"/>
      <c r="F1592" s="102"/>
    </row>
    <row r="1593" spans="3:6" s="18" customFormat="1" x14ac:dyDescent="0.2">
      <c r="C1593" s="102"/>
      <c r="D1593" s="102"/>
      <c r="E1593" s="102"/>
      <c r="F1593" s="102"/>
    </row>
    <row r="1594" spans="3:6" s="18" customFormat="1" x14ac:dyDescent="0.2">
      <c r="C1594" s="102"/>
      <c r="D1594" s="102"/>
      <c r="E1594" s="102"/>
      <c r="F1594" s="102"/>
    </row>
    <row r="1595" spans="3:6" s="18" customFormat="1" x14ac:dyDescent="0.2">
      <c r="C1595" s="102"/>
      <c r="D1595" s="102"/>
      <c r="E1595" s="102"/>
      <c r="F1595" s="102"/>
    </row>
    <row r="1596" spans="3:6" s="18" customFormat="1" x14ac:dyDescent="0.2">
      <c r="C1596" s="102"/>
      <c r="D1596" s="102"/>
      <c r="E1596" s="102"/>
      <c r="F1596" s="102"/>
    </row>
    <row r="1597" spans="3:6" s="18" customFormat="1" x14ac:dyDescent="0.2">
      <c r="C1597" s="102"/>
      <c r="D1597" s="102"/>
      <c r="E1597" s="102"/>
      <c r="F1597" s="102"/>
    </row>
    <row r="1598" spans="3:6" s="18" customFormat="1" x14ac:dyDescent="0.2">
      <c r="C1598" s="102"/>
      <c r="D1598" s="102"/>
      <c r="E1598" s="102"/>
      <c r="F1598" s="102"/>
    </row>
    <row r="1599" spans="3:6" s="18" customFormat="1" x14ac:dyDescent="0.2">
      <c r="C1599" s="102"/>
      <c r="D1599" s="102"/>
      <c r="E1599" s="102"/>
      <c r="F1599" s="102"/>
    </row>
    <row r="1600" spans="3:6" s="18" customFormat="1" x14ac:dyDescent="0.2">
      <c r="C1600" s="102"/>
      <c r="D1600" s="102"/>
      <c r="E1600" s="102"/>
      <c r="F1600" s="102"/>
    </row>
    <row r="1601" spans="3:6" s="18" customFormat="1" x14ac:dyDescent="0.2">
      <c r="C1601" s="102"/>
      <c r="D1601" s="102"/>
      <c r="E1601" s="102"/>
      <c r="F1601" s="102"/>
    </row>
    <row r="1602" spans="3:6" s="18" customFormat="1" x14ac:dyDescent="0.2">
      <c r="C1602" s="102"/>
      <c r="D1602" s="102"/>
      <c r="E1602" s="102"/>
      <c r="F1602" s="102"/>
    </row>
    <row r="1603" spans="3:6" s="18" customFormat="1" x14ac:dyDescent="0.2">
      <c r="C1603" s="102"/>
      <c r="D1603" s="102"/>
      <c r="E1603" s="102"/>
      <c r="F1603" s="102"/>
    </row>
    <row r="1604" spans="3:6" s="18" customFormat="1" x14ac:dyDescent="0.2">
      <c r="C1604" s="102"/>
      <c r="D1604" s="102"/>
      <c r="E1604" s="102"/>
      <c r="F1604" s="102"/>
    </row>
    <row r="1605" spans="3:6" s="18" customFormat="1" x14ac:dyDescent="0.2">
      <c r="C1605" s="102"/>
      <c r="D1605" s="102"/>
      <c r="E1605" s="102"/>
      <c r="F1605" s="102"/>
    </row>
    <row r="1606" spans="3:6" s="18" customFormat="1" x14ac:dyDescent="0.2">
      <c r="C1606" s="102"/>
      <c r="D1606" s="102"/>
      <c r="E1606" s="102"/>
      <c r="F1606" s="102"/>
    </row>
    <row r="1607" spans="3:6" s="18" customFormat="1" x14ac:dyDescent="0.2">
      <c r="C1607" s="102"/>
      <c r="D1607" s="102"/>
      <c r="E1607" s="102"/>
      <c r="F1607" s="102"/>
    </row>
    <row r="1608" spans="3:6" s="18" customFormat="1" x14ac:dyDescent="0.2">
      <c r="C1608" s="102"/>
      <c r="D1608" s="102"/>
      <c r="E1608" s="102"/>
      <c r="F1608" s="102"/>
    </row>
    <row r="1609" spans="3:6" s="18" customFormat="1" x14ac:dyDescent="0.2">
      <c r="C1609" s="102"/>
      <c r="D1609" s="102"/>
      <c r="E1609" s="102"/>
      <c r="F1609" s="102"/>
    </row>
    <row r="1610" spans="3:6" s="18" customFormat="1" x14ac:dyDescent="0.2">
      <c r="C1610" s="102"/>
      <c r="D1610" s="102"/>
      <c r="E1610" s="102"/>
      <c r="F1610" s="102"/>
    </row>
    <row r="1611" spans="3:6" s="18" customFormat="1" x14ac:dyDescent="0.2">
      <c r="C1611" s="102"/>
      <c r="D1611" s="102"/>
      <c r="E1611" s="102"/>
      <c r="F1611" s="102"/>
    </row>
    <row r="1612" spans="3:6" s="18" customFormat="1" x14ac:dyDescent="0.2">
      <c r="C1612" s="102"/>
      <c r="D1612" s="102"/>
      <c r="E1612" s="102"/>
      <c r="F1612" s="102"/>
    </row>
    <row r="1613" spans="3:6" s="18" customFormat="1" x14ac:dyDescent="0.2">
      <c r="C1613" s="102"/>
      <c r="D1613" s="102"/>
      <c r="E1613" s="102"/>
      <c r="F1613" s="102"/>
    </row>
    <row r="1614" spans="3:6" s="18" customFormat="1" x14ac:dyDescent="0.2">
      <c r="C1614" s="102"/>
      <c r="D1614" s="102"/>
      <c r="E1614" s="102"/>
      <c r="F1614" s="102"/>
    </row>
    <row r="1615" spans="3:6" s="18" customFormat="1" x14ac:dyDescent="0.2">
      <c r="C1615" s="102"/>
      <c r="D1615" s="102"/>
      <c r="E1615" s="102"/>
      <c r="F1615" s="102"/>
    </row>
    <row r="1616" spans="3:6" s="18" customFormat="1" x14ac:dyDescent="0.2">
      <c r="C1616" s="102"/>
      <c r="D1616" s="102"/>
      <c r="E1616" s="102"/>
      <c r="F1616" s="102"/>
    </row>
    <row r="1617" spans="3:6" s="18" customFormat="1" x14ac:dyDescent="0.2">
      <c r="C1617" s="102"/>
      <c r="D1617" s="102"/>
      <c r="E1617" s="102"/>
      <c r="F1617" s="102"/>
    </row>
    <row r="1618" spans="3:6" s="18" customFormat="1" x14ac:dyDescent="0.2">
      <c r="C1618" s="102"/>
      <c r="D1618" s="102"/>
      <c r="E1618" s="102"/>
      <c r="F1618" s="102"/>
    </row>
    <row r="1619" spans="3:6" s="18" customFormat="1" x14ac:dyDescent="0.2">
      <c r="C1619" s="102"/>
      <c r="D1619" s="102"/>
      <c r="E1619" s="102"/>
      <c r="F1619" s="102"/>
    </row>
    <row r="1620" spans="3:6" s="18" customFormat="1" x14ac:dyDescent="0.2">
      <c r="C1620" s="102"/>
      <c r="D1620" s="102"/>
      <c r="E1620" s="102"/>
      <c r="F1620" s="102"/>
    </row>
    <row r="1621" spans="3:6" s="18" customFormat="1" x14ac:dyDescent="0.2">
      <c r="C1621" s="102"/>
      <c r="D1621" s="102"/>
      <c r="E1621" s="102"/>
      <c r="F1621" s="102"/>
    </row>
    <row r="1622" spans="3:6" s="18" customFormat="1" x14ac:dyDescent="0.2">
      <c r="C1622" s="102"/>
      <c r="D1622" s="102"/>
      <c r="E1622" s="102"/>
      <c r="F1622" s="102"/>
    </row>
    <row r="1623" spans="3:6" s="18" customFormat="1" x14ac:dyDescent="0.2">
      <c r="C1623" s="102"/>
      <c r="D1623" s="102"/>
      <c r="E1623" s="102"/>
      <c r="F1623" s="102"/>
    </row>
    <row r="1624" spans="3:6" s="18" customFormat="1" x14ac:dyDescent="0.2">
      <c r="C1624" s="102"/>
      <c r="D1624" s="102"/>
      <c r="E1624" s="102"/>
      <c r="F1624" s="102"/>
    </row>
    <row r="1625" spans="3:6" s="18" customFormat="1" x14ac:dyDescent="0.2">
      <c r="C1625" s="102"/>
      <c r="D1625" s="102"/>
      <c r="E1625" s="102"/>
      <c r="F1625" s="102"/>
    </row>
    <row r="1626" spans="3:6" s="18" customFormat="1" x14ac:dyDescent="0.2">
      <c r="C1626" s="102"/>
      <c r="D1626" s="102"/>
      <c r="E1626" s="102"/>
      <c r="F1626" s="102"/>
    </row>
    <row r="1627" spans="3:6" s="18" customFormat="1" x14ac:dyDescent="0.2">
      <c r="C1627" s="102"/>
      <c r="D1627" s="102"/>
      <c r="E1627" s="102"/>
      <c r="F1627" s="102"/>
    </row>
    <row r="1628" spans="3:6" s="18" customFormat="1" x14ac:dyDescent="0.2">
      <c r="C1628" s="102"/>
      <c r="D1628" s="102"/>
      <c r="E1628" s="102"/>
      <c r="F1628" s="102"/>
    </row>
    <row r="1629" spans="3:6" s="18" customFormat="1" x14ac:dyDescent="0.2">
      <c r="C1629" s="102"/>
      <c r="D1629" s="102"/>
      <c r="E1629" s="102"/>
      <c r="F1629" s="102"/>
    </row>
    <row r="1630" spans="3:6" s="18" customFormat="1" x14ac:dyDescent="0.2">
      <c r="C1630" s="102"/>
      <c r="D1630" s="102"/>
      <c r="E1630" s="102"/>
      <c r="F1630" s="102"/>
    </row>
    <row r="1631" spans="3:6" s="18" customFormat="1" x14ac:dyDescent="0.2">
      <c r="C1631" s="102"/>
      <c r="D1631" s="102"/>
      <c r="E1631" s="102"/>
      <c r="F1631" s="102"/>
    </row>
    <row r="1632" spans="3:6" s="18" customFormat="1" x14ac:dyDescent="0.2">
      <c r="C1632" s="102"/>
      <c r="D1632" s="102"/>
      <c r="E1632" s="102"/>
      <c r="F1632" s="102"/>
    </row>
    <row r="1633" spans="3:6" s="18" customFormat="1" x14ac:dyDescent="0.2">
      <c r="C1633" s="102"/>
      <c r="D1633" s="102"/>
      <c r="E1633" s="102"/>
      <c r="F1633" s="102"/>
    </row>
    <row r="1634" spans="3:6" s="18" customFormat="1" x14ac:dyDescent="0.2">
      <c r="C1634" s="102"/>
      <c r="D1634" s="102"/>
      <c r="E1634" s="102"/>
      <c r="F1634" s="102"/>
    </row>
    <row r="1635" spans="3:6" s="18" customFormat="1" x14ac:dyDescent="0.2">
      <c r="C1635" s="102"/>
      <c r="D1635" s="102"/>
      <c r="E1635" s="102"/>
      <c r="F1635" s="102"/>
    </row>
    <row r="1636" spans="3:6" s="18" customFormat="1" x14ac:dyDescent="0.2">
      <c r="C1636" s="102"/>
      <c r="D1636" s="102"/>
      <c r="E1636" s="102"/>
      <c r="F1636" s="102"/>
    </row>
    <row r="1637" spans="3:6" s="18" customFormat="1" x14ac:dyDescent="0.2">
      <c r="C1637" s="102"/>
      <c r="D1637" s="102"/>
      <c r="E1637" s="102"/>
      <c r="F1637" s="102"/>
    </row>
    <row r="1638" spans="3:6" s="18" customFormat="1" x14ac:dyDescent="0.2">
      <c r="C1638" s="102"/>
      <c r="D1638" s="102"/>
      <c r="E1638" s="102"/>
      <c r="F1638" s="102"/>
    </row>
    <row r="1639" spans="3:6" s="18" customFormat="1" x14ac:dyDescent="0.2">
      <c r="C1639" s="102"/>
      <c r="D1639" s="102"/>
      <c r="E1639" s="102"/>
      <c r="F1639" s="102"/>
    </row>
    <row r="1640" spans="3:6" s="18" customFormat="1" x14ac:dyDescent="0.2">
      <c r="C1640" s="102"/>
      <c r="D1640" s="102"/>
      <c r="E1640" s="102"/>
      <c r="F1640" s="102"/>
    </row>
    <row r="1641" spans="3:6" s="18" customFormat="1" x14ac:dyDescent="0.2">
      <c r="C1641" s="102"/>
      <c r="D1641" s="102"/>
      <c r="E1641" s="102"/>
      <c r="F1641" s="102"/>
    </row>
    <row r="1642" spans="3:6" s="18" customFormat="1" x14ac:dyDescent="0.2">
      <c r="C1642" s="102"/>
      <c r="D1642" s="102"/>
      <c r="E1642" s="102"/>
      <c r="F1642" s="102"/>
    </row>
    <row r="1643" spans="3:6" s="18" customFormat="1" x14ac:dyDescent="0.2">
      <c r="C1643" s="102"/>
      <c r="D1643" s="102"/>
      <c r="E1643" s="102"/>
      <c r="F1643" s="102"/>
    </row>
    <row r="1644" spans="3:6" s="18" customFormat="1" x14ac:dyDescent="0.2">
      <c r="C1644" s="102"/>
      <c r="D1644" s="102"/>
      <c r="E1644" s="102"/>
      <c r="F1644" s="102"/>
    </row>
    <row r="1645" spans="3:6" s="18" customFormat="1" x14ac:dyDescent="0.2">
      <c r="C1645" s="102"/>
      <c r="D1645" s="102"/>
      <c r="E1645" s="102"/>
      <c r="F1645" s="102"/>
    </row>
    <row r="1646" spans="3:6" s="18" customFormat="1" x14ac:dyDescent="0.2">
      <c r="C1646" s="102"/>
      <c r="D1646" s="102"/>
      <c r="E1646" s="102"/>
      <c r="F1646" s="102"/>
    </row>
    <row r="1647" spans="3:6" s="18" customFormat="1" x14ac:dyDescent="0.2">
      <c r="C1647" s="102"/>
      <c r="D1647" s="102"/>
      <c r="E1647" s="102"/>
      <c r="F1647" s="102"/>
    </row>
    <row r="1648" spans="3:6" s="18" customFormat="1" x14ac:dyDescent="0.2">
      <c r="C1648" s="102"/>
      <c r="D1648" s="102"/>
      <c r="E1648" s="102"/>
      <c r="F1648" s="102"/>
    </row>
    <row r="1649" spans="3:6" s="18" customFormat="1" x14ac:dyDescent="0.2">
      <c r="C1649" s="102"/>
      <c r="D1649" s="102"/>
      <c r="E1649" s="102"/>
      <c r="F1649" s="102"/>
    </row>
    <row r="1650" spans="3:6" s="18" customFormat="1" x14ac:dyDescent="0.2">
      <c r="C1650" s="102"/>
      <c r="D1650" s="102"/>
      <c r="E1650" s="102"/>
      <c r="F1650" s="102"/>
    </row>
    <row r="1651" spans="3:6" s="18" customFormat="1" x14ac:dyDescent="0.2">
      <c r="C1651" s="102"/>
      <c r="D1651" s="102"/>
      <c r="E1651" s="102"/>
      <c r="F1651" s="102"/>
    </row>
    <row r="1652" spans="3:6" s="18" customFormat="1" x14ac:dyDescent="0.2">
      <c r="C1652" s="102"/>
      <c r="D1652" s="102"/>
      <c r="E1652" s="102"/>
      <c r="F1652" s="102"/>
    </row>
    <row r="1653" spans="3:6" s="18" customFormat="1" x14ac:dyDescent="0.2">
      <c r="C1653" s="102"/>
      <c r="D1653" s="102"/>
      <c r="E1653" s="102"/>
      <c r="F1653" s="102"/>
    </row>
    <row r="1654" spans="3:6" s="18" customFormat="1" x14ac:dyDescent="0.2">
      <c r="C1654" s="102"/>
      <c r="D1654" s="102"/>
      <c r="E1654" s="102"/>
      <c r="F1654" s="102"/>
    </row>
    <row r="1655" spans="3:6" s="18" customFormat="1" x14ac:dyDescent="0.2">
      <c r="C1655" s="102"/>
      <c r="D1655" s="102"/>
      <c r="E1655" s="102"/>
      <c r="F1655" s="102"/>
    </row>
    <row r="1656" spans="3:6" s="18" customFormat="1" x14ac:dyDescent="0.2">
      <c r="C1656" s="102"/>
      <c r="D1656" s="102"/>
      <c r="E1656" s="102"/>
      <c r="F1656" s="102"/>
    </row>
    <row r="1657" spans="3:6" s="18" customFormat="1" x14ac:dyDescent="0.2">
      <c r="C1657" s="102"/>
      <c r="D1657" s="102"/>
      <c r="E1657" s="102"/>
      <c r="F1657" s="102"/>
    </row>
    <row r="1658" spans="3:6" s="18" customFormat="1" x14ac:dyDescent="0.2">
      <c r="C1658" s="102"/>
      <c r="D1658" s="102"/>
      <c r="E1658" s="102"/>
      <c r="F1658" s="102"/>
    </row>
    <row r="1659" spans="3:6" s="18" customFormat="1" x14ac:dyDescent="0.2">
      <c r="C1659" s="102"/>
      <c r="D1659" s="102"/>
      <c r="E1659" s="102"/>
      <c r="F1659" s="102"/>
    </row>
    <row r="1660" spans="3:6" s="18" customFormat="1" x14ac:dyDescent="0.2">
      <c r="C1660" s="102"/>
      <c r="D1660" s="102"/>
      <c r="E1660" s="102"/>
      <c r="F1660" s="102"/>
    </row>
    <row r="1661" spans="3:6" s="18" customFormat="1" x14ac:dyDescent="0.2">
      <c r="C1661" s="102"/>
      <c r="D1661" s="102"/>
      <c r="E1661" s="102"/>
      <c r="F1661" s="102"/>
    </row>
    <row r="1662" spans="3:6" s="18" customFormat="1" x14ac:dyDescent="0.2">
      <c r="C1662" s="102"/>
      <c r="D1662" s="102"/>
      <c r="E1662" s="102"/>
      <c r="F1662" s="102"/>
    </row>
    <row r="1663" spans="3:6" s="18" customFormat="1" x14ac:dyDescent="0.2">
      <c r="C1663" s="102"/>
      <c r="D1663" s="102"/>
      <c r="E1663" s="102"/>
      <c r="F1663" s="102"/>
    </row>
    <row r="1664" spans="3:6" s="18" customFormat="1" x14ac:dyDescent="0.2">
      <c r="C1664" s="102"/>
      <c r="D1664" s="102"/>
      <c r="E1664" s="102"/>
      <c r="F1664" s="102"/>
    </row>
    <row r="1665" spans="3:6" s="18" customFormat="1" x14ac:dyDescent="0.2">
      <c r="C1665" s="102"/>
      <c r="D1665" s="102"/>
      <c r="E1665" s="102"/>
      <c r="F1665" s="102"/>
    </row>
    <row r="1666" spans="3:6" s="18" customFormat="1" x14ac:dyDescent="0.2">
      <c r="C1666" s="102"/>
      <c r="D1666" s="102"/>
      <c r="E1666" s="102"/>
      <c r="F1666" s="102"/>
    </row>
    <row r="1667" spans="3:6" s="18" customFormat="1" x14ac:dyDescent="0.2">
      <c r="C1667" s="102"/>
      <c r="D1667" s="102"/>
      <c r="E1667" s="102"/>
      <c r="F1667" s="102"/>
    </row>
    <row r="1668" spans="3:6" s="18" customFormat="1" x14ac:dyDescent="0.2">
      <c r="C1668" s="102"/>
      <c r="D1668" s="102"/>
      <c r="E1668" s="102"/>
      <c r="F1668" s="102"/>
    </row>
    <row r="1669" spans="3:6" s="18" customFormat="1" x14ac:dyDescent="0.2">
      <c r="C1669" s="102"/>
      <c r="D1669" s="102"/>
      <c r="E1669" s="102"/>
      <c r="F1669" s="102"/>
    </row>
    <row r="1670" spans="3:6" s="18" customFormat="1" x14ac:dyDescent="0.2">
      <c r="C1670" s="102"/>
      <c r="D1670" s="102"/>
      <c r="E1670" s="102"/>
      <c r="F1670" s="102"/>
    </row>
    <row r="1671" spans="3:6" s="18" customFormat="1" x14ac:dyDescent="0.2">
      <c r="C1671" s="102"/>
      <c r="D1671" s="102"/>
      <c r="E1671" s="102"/>
      <c r="F1671" s="102"/>
    </row>
    <row r="1672" spans="3:6" s="18" customFormat="1" x14ac:dyDescent="0.2">
      <c r="C1672" s="102"/>
      <c r="D1672" s="102"/>
      <c r="E1672" s="102"/>
      <c r="F1672" s="102"/>
    </row>
    <row r="1673" spans="3:6" s="18" customFormat="1" x14ac:dyDescent="0.2">
      <c r="C1673" s="102"/>
      <c r="D1673" s="102"/>
      <c r="E1673" s="102"/>
      <c r="F1673" s="102"/>
    </row>
    <row r="1674" spans="3:6" s="18" customFormat="1" x14ac:dyDescent="0.2">
      <c r="C1674" s="102"/>
      <c r="D1674" s="102"/>
      <c r="E1674" s="102"/>
      <c r="F1674" s="102"/>
    </row>
    <row r="1675" spans="3:6" s="18" customFormat="1" x14ac:dyDescent="0.2">
      <c r="C1675" s="102"/>
      <c r="D1675" s="102"/>
      <c r="E1675" s="102"/>
      <c r="F1675" s="102"/>
    </row>
    <row r="1676" spans="3:6" s="18" customFormat="1" x14ac:dyDescent="0.2">
      <c r="C1676" s="102"/>
      <c r="D1676" s="102"/>
      <c r="E1676" s="102"/>
      <c r="F1676" s="102"/>
    </row>
    <row r="1677" spans="3:6" s="18" customFormat="1" x14ac:dyDescent="0.2">
      <c r="C1677" s="102"/>
      <c r="D1677" s="102"/>
      <c r="E1677" s="102"/>
      <c r="F1677" s="102"/>
    </row>
    <row r="1678" spans="3:6" s="18" customFormat="1" x14ac:dyDescent="0.2">
      <c r="C1678" s="102"/>
      <c r="D1678" s="102"/>
      <c r="E1678" s="102"/>
      <c r="F1678" s="102"/>
    </row>
    <row r="1679" spans="3:6" s="18" customFormat="1" x14ac:dyDescent="0.2">
      <c r="C1679" s="102"/>
      <c r="D1679" s="102"/>
      <c r="E1679" s="102"/>
      <c r="F1679" s="102"/>
    </row>
    <row r="1680" spans="3:6" s="18" customFormat="1" x14ac:dyDescent="0.2">
      <c r="C1680" s="102"/>
      <c r="D1680" s="102"/>
      <c r="E1680" s="102"/>
      <c r="F1680" s="102"/>
    </row>
    <row r="1681" spans="3:6" s="18" customFormat="1" x14ac:dyDescent="0.2">
      <c r="C1681" s="102"/>
      <c r="D1681" s="102"/>
      <c r="E1681" s="102"/>
      <c r="F1681" s="102"/>
    </row>
    <row r="1682" spans="3:6" s="18" customFormat="1" x14ac:dyDescent="0.2">
      <c r="C1682" s="102"/>
      <c r="D1682" s="102"/>
      <c r="E1682" s="102"/>
      <c r="F1682" s="102"/>
    </row>
    <row r="1683" spans="3:6" s="18" customFormat="1" x14ac:dyDescent="0.2">
      <c r="C1683" s="102"/>
      <c r="D1683" s="102"/>
      <c r="E1683" s="102"/>
      <c r="F1683" s="102"/>
    </row>
    <row r="1684" spans="3:6" s="18" customFormat="1" x14ac:dyDescent="0.2">
      <c r="C1684" s="102"/>
      <c r="D1684" s="102"/>
      <c r="E1684" s="102"/>
      <c r="F1684" s="102"/>
    </row>
    <row r="1685" spans="3:6" s="18" customFormat="1" x14ac:dyDescent="0.2">
      <c r="C1685" s="102"/>
      <c r="D1685" s="102"/>
      <c r="E1685" s="102"/>
      <c r="F1685" s="102"/>
    </row>
    <row r="1686" spans="3:6" s="18" customFormat="1" x14ac:dyDescent="0.2">
      <c r="C1686" s="102"/>
      <c r="D1686" s="102"/>
      <c r="E1686" s="102"/>
      <c r="F1686" s="102"/>
    </row>
    <row r="1687" spans="3:6" s="18" customFormat="1" x14ac:dyDescent="0.2">
      <c r="C1687" s="102"/>
      <c r="D1687" s="102"/>
      <c r="E1687" s="102"/>
      <c r="F1687" s="102"/>
    </row>
    <row r="1688" spans="3:6" s="18" customFormat="1" x14ac:dyDescent="0.2">
      <c r="C1688" s="102"/>
      <c r="D1688" s="102"/>
      <c r="E1688" s="102"/>
      <c r="F1688" s="102"/>
    </row>
    <row r="1689" spans="3:6" s="18" customFormat="1" x14ac:dyDescent="0.2">
      <c r="C1689" s="102"/>
      <c r="D1689" s="102"/>
      <c r="E1689" s="102"/>
      <c r="F1689" s="102"/>
    </row>
    <row r="1690" spans="3:6" s="18" customFormat="1" x14ac:dyDescent="0.2">
      <c r="C1690" s="102"/>
      <c r="D1690" s="102"/>
      <c r="E1690" s="102"/>
      <c r="F1690" s="102"/>
    </row>
    <row r="1691" spans="3:6" s="18" customFormat="1" x14ac:dyDescent="0.2">
      <c r="C1691" s="102"/>
      <c r="D1691" s="102"/>
      <c r="E1691" s="102"/>
      <c r="F1691" s="102"/>
    </row>
    <row r="1692" spans="3:6" s="18" customFormat="1" x14ac:dyDescent="0.2">
      <c r="C1692" s="102"/>
      <c r="D1692" s="102"/>
      <c r="E1692" s="102"/>
      <c r="F1692" s="102"/>
    </row>
    <row r="1693" spans="3:6" s="18" customFormat="1" x14ac:dyDescent="0.2">
      <c r="C1693" s="102"/>
      <c r="D1693" s="102"/>
      <c r="E1693" s="102"/>
      <c r="F1693" s="102"/>
    </row>
    <row r="1694" spans="3:6" s="18" customFormat="1" x14ac:dyDescent="0.2">
      <c r="C1694" s="102"/>
      <c r="D1694" s="102"/>
      <c r="E1694" s="102"/>
      <c r="F1694" s="102"/>
    </row>
    <row r="1695" spans="3:6" s="18" customFormat="1" x14ac:dyDescent="0.2">
      <c r="C1695" s="102"/>
      <c r="D1695" s="102"/>
      <c r="E1695" s="102"/>
      <c r="F1695" s="102"/>
    </row>
    <row r="1696" spans="3:6" s="18" customFormat="1" x14ac:dyDescent="0.2">
      <c r="C1696" s="102"/>
      <c r="D1696" s="102"/>
      <c r="E1696" s="102"/>
      <c r="F1696" s="102"/>
    </row>
    <row r="1697" spans="3:6" s="18" customFormat="1" x14ac:dyDescent="0.2">
      <c r="C1697" s="102"/>
      <c r="D1697" s="102"/>
      <c r="E1697" s="102"/>
      <c r="F1697" s="102"/>
    </row>
    <row r="1698" spans="3:6" s="18" customFormat="1" x14ac:dyDescent="0.2">
      <c r="C1698" s="102"/>
      <c r="D1698" s="102"/>
      <c r="E1698" s="102"/>
      <c r="F1698" s="102"/>
    </row>
    <row r="1699" spans="3:6" s="18" customFormat="1" x14ac:dyDescent="0.2">
      <c r="C1699" s="102"/>
      <c r="D1699" s="102"/>
      <c r="E1699" s="102"/>
      <c r="F1699" s="102"/>
    </row>
    <row r="1700" spans="3:6" s="18" customFormat="1" x14ac:dyDescent="0.2">
      <c r="C1700" s="102"/>
      <c r="D1700" s="102"/>
      <c r="E1700" s="102"/>
      <c r="F1700" s="102"/>
    </row>
    <row r="1701" spans="3:6" s="18" customFormat="1" x14ac:dyDescent="0.2">
      <c r="C1701" s="102"/>
      <c r="D1701" s="102"/>
      <c r="E1701" s="102"/>
      <c r="F1701" s="102"/>
    </row>
    <row r="1702" spans="3:6" s="18" customFormat="1" x14ac:dyDescent="0.2">
      <c r="C1702" s="102"/>
      <c r="D1702" s="102"/>
      <c r="E1702" s="102"/>
      <c r="F1702" s="102"/>
    </row>
    <row r="1703" spans="3:6" s="18" customFormat="1" x14ac:dyDescent="0.2">
      <c r="C1703" s="102"/>
      <c r="D1703" s="102"/>
      <c r="E1703" s="102"/>
      <c r="F1703" s="102"/>
    </row>
    <row r="1704" spans="3:6" s="18" customFormat="1" x14ac:dyDescent="0.2">
      <c r="C1704" s="102"/>
      <c r="D1704" s="102"/>
      <c r="E1704" s="102"/>
      <c r="F1704" s="102"/>
    </row>
    <row r="1705" spans="3:6" s="18" customFormat="1" x14ac:dyDescent="0.2">
      <c r="C1705" s="102"/>
      <c r="D1705" s="102"/>
      <c r="E1705" s="102"/>
      <c r="F1705" s="102"/>
    </row>
    <row r="1706" spans="3:6" s="18" customFormat="1" x14ac:dyDescent="0.2">
      <c r="C1706" s="102"/>
      <c r="D1706" s="102"/>
      <c r="E1706" s="102"/>
      <c r="F1706" s="102"/>
    </row>
    <row r="1707" spans="3:6" s="18" customFormat="1" x14ac:dyDescent="0.2">
      <c r="C1707" s="102"/>
      <c r="D1707" s="102"/>
      <c r="E1707" s="102"/>
      <c r="F1707" s="102"/>
    </row>
    <row r="1708" spans="3:6" s="18" customFormat="1" x14ac:dyDescent="0.2">
      <c r="C1708" s="102"/>
      <c r="D1708" s="102"/>
      <c r="E1708" s="102"/>
      <c r="F1708" s="102"/>
    </row>
    <row r="1709" spans="3:6" s="18" customFormat="1" x14ac:dyDescent="0.2">
      <c r="C1709" s="102"/>
      <c r="D1709" s="102"/>
      <c r="E1709" s="102"/>
      <c r="F1709" s="102"/>
    </row>
    <row r="1710" spans="3:6" s="18" customFormat="1" x14ac:dyDescent="0.2">
      <c r="C1710" s="102"/>
      <c r="D1710" s="102"/>
      <c r="E1710" s="102"/>
      <c r="F1710" s="102"/>
    </row>
    <row r="1711" spans="3:6" s="18" customFormat="1" x14ac:dyDescent="0.2">
      <c r="C1711" s="102"/>
      <c r="D1711" s="102"/>
      <c r="E1711" s="102"/>
      <c r="F1711" s="102"/>
    </row>
    <row r="1712" spans="3:6" s="18" customFormat="1" x14ac:dyDescent="0.2">
      <c r="C1712" s="102"/>
      <c r="D1712" s="102"/>
      <c r="E1712" s="102"/>
      <c r="F1712" s="102"/>
    </row>
    <row r="1713" spans="3:6" s="18" customFormat="1" x14ac:dyDescent="0.2">
      <c r="C1713" s="102"/>
      <c r="D1713" s="102"/>
      <c r="E1713" s="102"/>
      <c r="F1713" s="102"/>
    </row>
    <row r="1714" spans="3:6" s="18" customFormat="1" x14ac:dyDescent="0.2">
      <c r="C1714" s="102"/>
      <c r="D1714" s="102"/>
      <c r="E1714" s="102"/>
      <c r="F1714" s="102"/>
    </row>
    <row r="1715" spans="3:6" s="18" customFormat="1" x14ac:dyDescent="0.2">
      <c r="C1715" s="102"/>
      <c r="D1715" s="102"/>
      <c r="E1715" s="102"/>
      <c r="F1715" s="102"/>
    </row>
    <row r="1716" spans="3:6" s="18" customFormat="1" x14ac:dyDescent="0.2">
      <c r="C1716" s="102"/>
      <c r="D1716" s="102"/>
      <c r="E1716" s="102"/>
      <c r="F1716" s="102"/>
    </row>
    <row r="1717" spans="3:6" s="18" customFormat="1" x14ac:dyDescent="0.2">
      <c r="C1717" s="102"/>
      <c r="D1717" s="102"/>
      <c r="E1717" s="102"/>
      <c r="F1717" s="102"/>
    </row>
    <row r="1718" spans="3:6" s="18" customFormat="1" x14ac:dyDescent="0.2">
      <c r="C1718" s="102"/>
      <c r="D1718" s="102"/>
      <c r="E1718" s="102"/>
      <c r="F1718" s="102"/>
    </row>
    <row r="1719" spans="3:6" s="18" customFormat="1" x14ac:dyDescent="0.2">
      <c r="C1719" s="102"/>
      <c r="D1719" s="102"/>
      <c r="E1719" s="102"/>
      <c r="F1719" s="102"/>
    </row>
    <row r="1720" spans="3:6" s="18" customFormat="1" x14ac:dyDescent="0.2">
      <c r="C1720" s="102"/>
      <c r="D1720" s="102"/>
      <c r="E1720" s="102"/>
      <c r="F1720" s="102"/>
    </row>
    <row r="1721" spans="3:6" s="18" customFormat="1" x14ac:dyDescent="0.2">
      <c r="C1721" s="102"/>
      <c r="D1721" s="102"/>
      <c r="E1721" s="102"/>
      <c r="F1721" s="102"/>
    </row>
    <row r="1722" spans="3:6" s="18" customFormat="1" x14ac:dyDescent="0.2">
      <c r="C1722" s="102"/>
      <c r="D1722" s="102"/>
      <c r="E1722" s="102"/>
      <c r="F1722" s="102"/>
    </row>
    <row r="1723" spans="3:6" s="18" customFormat="1" x14ac:dyDescent="0.2">
      <c r="C1723" s="102"/>
      <c r="D1723" s="102"/>
      <c r="E1723" s="102"/>
      <c r="F1723" s="102"/>
    </row>
    <row r="1724" spans="3:6" s="18" customFormat="1" x14ac:dyDescent="0.2">
      <c r="C1724" s="102"/>
      <c r="D1724" s="102"/>
      <c r="E1724" s="102"/>
      <c r="F1724" s="102"/>
    </row>
    <row r="1725" spans="3:6" s="18" customFormat="1" x14ac:dyDescent="0.2">
      <c r="C1725" s="102"/>
      <c r="D1725" s="102"/>
      <c r="E1725" s="102"/>
      <c r="F1725" s="102"/>
    </row>
    <row r="1726" spans="3:6" s="18" customFormat="1" x14ac:dyDescent="0.2">
      <c r="C1726" s="102"/>
      <c r="D1726" s="102"/>
      <c r="E1726" s="102"/>
      <c r="F1726" s="102"/>
    </row>
    <row r="1727" spans="3:6" s="18" customFormat="1" x14ac:dyDescent="0.2">
      <c r="C1727" s="102"/>
      <c r="D1727" s="102"/>
      <c r="E1727" s="102"/>
      <c r="F1727" s="102"/>
    </row>
    <row r="1728" spans="3:6" s="18" customFormat="1" x14ac:dyDescent="0.2">
      <c r="C1728" s="102"/>
      <c r="D1728" s="102"/>
      <c r="E1728" s="102"/>
      <c r="F1728" s="102"/>
    </row>
    <row r="1729" spans="3:6" s="18" customFormat="1" x14ac:dyDescent="0.2">
      <c r="C1729" s="102"/>
      <c r="D1729" s="102"/>
      <c r="E1729" s="102"/>
      <c r="F1729" s="102"/>
    </row>
    <row r="1730" spans="3:6" s="18" customFormat="1" x14ac:dyDescent="0.2">
      <c r="C1730" s="102"/>
      <c r="D1730" s="102"/>
      <c r="E1730" s="102"/>
      <c r="F1730" s="102"/>
    </row>
    <row r="1731" spans="3:6" s="18" customFormat="1" x14ac:dyDescent="0.2">
      <c r="C1731" s="102"/>
      <c r="D1731" s="102"/>
      <c r="E1731" s="102"/>
      <c r="F1731" s="102"/>
    </row>
    <row r="1732" spans="3:6" s="18" customFormat="1" x14ac:dyDescent="0.2">
      <c r="C1732" s="102"/>
      <c r="D1732" s="102"/>
      <c r="E1732" s="102"/>
      <c r="F1732" s="102"/>
    </row>
    <row r="1733" spans="3:6" s="18" customFormat="1" x14ac:dyDescent="0.2">
      <c r="C1733" s="102"/>
      <c r="D1733" s="102"/>
      <c r="E1733" s="102"/>
      <c r="F1733" s="102"/>
    </row>
    <row r="1734" spans="3:6" s="18" customFormat="1" x14ac:dyDescent="0.2">
      <c r="C1734" s="102"/>
      <c r="D1734" s="102"/>
      <c r="E1734" s="102"/>
      <c r="F1734" s="102"/>
    </row>
    <row r="1735" spans="3:6" s="18" customFormat="1" x14ac:dyDescent="0.2">
      <c r="C1735" s="102"/>
      <c r="D1735" s="102"/>
      <c r="E1735" s="102"/>
      <c r="F1735" s="102"/>
    </row>
    <row r="1736" spans="3:6" s="18" customFormat="1" x14ac:dyDescent="0.2">
      <c r="C1736" s="102"/>
      <c r="D1736" s="102"/>
      <c r="E1736" s="102"/>
      <c r="F1736" s="102"/>
    </row>
    <row r="1737" spans="3:6" s="18" customFormat="1" x14ac:dyDescent="0.2">
      <c r="C1737" s="102"/>
      <c r="D1737" s="102"/>
      <c r="E1737" s="102"/>
      <c r="F1737" s="102"/>
    </row>
    <row r="1738" spans="3:6" s="18" customFormat="1" x14ac:dyDescent="0.2">
      <c r="C1738" s="102"/>
      <c r="D1738" s="102"/>
      <c r="E1738" s="102"/>
      <c r="F1738" s="102"/>
    </row>
    <row r="1739" spans="3:6" s="18" customFormat="1" x14ac:dyDescent="0.2">
      <c r="C1739" s="102"/>
      <c r="D1739" s="102"/>
      <c r="E1739" s="102"/>
      <c r="F1739" s="102"/>
    </row>
    <row r="1740" spans="3:6" s="18" customFormat="1" x14ac:dyDescent="0.2">
      <c r="C1740" s="102"/>
      <c r="D1740" s="102"/>
      <c r="E1740" s="102"/>
      <c r="F1740" s="102"/>
    </row>
    <row r="1741" spans="3:6" s="18" customFormat="1" x14ac:dyDescent="0.2">
      <c r="C1741" s="102"/>
      <c r="D1741" s="102"/>
      <c r="E1741" s="102"/>
      <c r="F1741" s="102"/>
    </row>
    <row r="1742" spans="3:6" s="18" customFormat="1" x14ac:dyDescent="0.2">
      <c r="C1742" s="102"/>
      <c r="D1742" s="102"/>
      <c r="E1742" s="102"/>
      <c r="F1742" s="102"/>
    </row>
    <row r="1743" spans="3:6" s="18" customFormat="1" x14ac:dyDescent="0.2">
      <c r="C1743" s="102"/>
      <c r="D1743" s="102"/>
      <c r="E1743" s="102"/>
      <c r="F1743" s="102"/>
    </row>
    <row r="1744" spans="3:6" s="18" customFormat="1" x14ac:dyDescent="0.2">
      <c r="C1744" s="102"/>
      <c r="D1744" s="102"/>
      <c r="E1744" s="102"/>
      <c r="F1744" s="102"/>
    </row>
    <row r="1745" spans="3:6" s="18" customFormat="1" x14ac:dyDescent="0.2">
      <c r="C1745" s="102"/>
      <c r="D1745" s="102"/>
      <c r="E1745" s="102"/>
      <c r="F1745" s="102"/>
    </row>
    <row r="1746" spans="3:6" s="18" customFormat="1" x14ac:dyDescent="0.2">
      <c r="C1746" s="102"/>
      <c r="D1746" s="102"/>
      <c r="E1746" s="102"/>
      <c r="F1746" s="102"/>
    </row>
    <row r="1747" spans="3:6" s="18" customFormat="1" x14ac:dyDescent="0.2">
      <c r="C1747" s="102"/>
      <c r="D1747" s="102"/>
      <c r="E1747" s="102"/>
      <c r="F1747" s="102"/>
    </row>
    <row r="1748" spans="3:6" s="18" customFormat="1" x14ac:dyDescent="0.2">
      <c r="C1748" s="102"/>
      <c r="D1748" s="102"/>
      <c r="E1748" s="102"/>
      <c r="F1748" s="102"/>
    </row>
    <row r="1749" spans="3:6" s="18" customFormat="1" x14ac:dyDescent="0.2">
      <c r="C1749" s="102"/>
      <c r="D1749" s="102"/>
      <c r="E1749" s="102"/>
      <c r="F1749" s="102"/>
    </row>
    <row r="1750" spans="3:6" s="18" customFormat="1" x14ac:dyDescent="0.2">
      <c r="C1750" s="102"/>
      <c r="D1750" s="102"/>
      <c r="E1750" s="102"/>
      <c r="F1750" s="102"/>
    </row>
    <row r="1751" spans="3:6" s="18" customFormat="1" x14ac:dyDescent="0.2">
      <c r="C1751" s="102"/>
      <c r="D1751" s="102"/>
      <c r="E1751" s="102"/>
      <c r="F1751" s="102"/>
    </row>
    <row r="1752" spans="3:6" s="18" customFormat="1" x14ac:dyDescent="0.2">
      <c r="C1752" s="102"/>
      <c r="D1752" s="102"/>
      <c r="E1752" s="102"/>
      <c r="F1752" s="102"/>
    </row>
    <row r="1753" spans="3:6" s="18" customFormat="1" x14ac:dyDescent="0.2">
      <c r="C1753" s="102"/>
      <c r="D1753" s="102"/>
      <c r="E1753" s="102"/>
      <c r="F1753" s="102"/>
    </row>
    <row r="1754" spans="3:6" s="18" customFormat="1" x14ac:dyDescent="0.2">
      <c r="C1754" s="102"/>
      <c r="D1754" s="102"/>
      <c r="E1754" s="102"/>
      <c r="F1754" s="102"/>
    </row>
    <row r="1755" spans="3:6" s="18" customFormat="1" x14ac:dyDescent="0.2">
      <c r="C1755" s="102"/>
      <c r="D1755" s="102"/>
      <c r="E1755" s="102"/>
      <c r="F1755" s="102"/>
    </row>
    <row r="1756" spans="3:6" s="18" customFormat="1" x14ac:dyDescent="0.2">
      <c r="C1756" s="102"/>
      <c r="D1756" s="102"/>
      <c r="E1756" s="102"/>
      <c r="F1756" s="102"/>
    </row>
    <row r="1757" spans="3:6" s="18" customFormat="1" x14ac:dyDescent="0.2">
      <c r="C1757" s="102"/>
      <c r="D1757" s="102"/>
      <c r="E1757" s="102"/>
      <c r="F1757" s="102"/>
    </row>
    <row r="1758" spans="3:6" s="18" customFormat="1" x14ac:dyDescent="0.2">
      <c r="C1758" s="102"/>
      <c r="D1758" s="102"/>
      <c r="E1758" s="102"/>
      <c r="F1758" s="102"/>
    </row>
    <row r="1759" spans="3:6" s="18" customFormat="1" x14ac:dyDescent="0.2">
      <c r="C1759" s="102"/>
      <c r="D1759" s="102"/>
      <c r="E1759" s="102"/>
      <c r="F1759" s="102"/>
    </row>
    <row r="1760" spans="3:6" s="18" customFormat="1" x14ac:dyDescent="0.2">
      <c r="C1760" s="102"/>
      <c r="D1760" s="102"/>
      <c r="E1760" s="102"/>
      <c r="F1760" s="102"/>
    </row>
    <row r="1761" spans="3:6" s="18" customFormat="1" x14ac:dyDescent="0.2">
      <c r="C1761" s="102"/>
      <c r="D1761" s="102"/>
      <c r="E1761" s="102"/>
      <c r="F1761" s="102"/>
    </row>
    <row r="1762" spans="3:6" s="18" customFormat="1" x14ac:dyDescent="0.2">
      <c r="C1762" s="102"/>
      <c r="D1762" s="102"/>
      <c r="E1762" s="102"/>
      <c r="F1762" s="102"/>
    </row>
    <row r="1763" spans="3:6" s="18" customFormat="1" x14ac:dyDescent="0.2">
      <c r="C1763" s="102"/>
      <c r="D1763" s="102"/>
      <c r="E1763" s="102"/>
      <c r="F1763" s="102"/>
    </row>
    <row r="1764" spans="3:6" s="18" customFormat="1" x14ac:dyDescent="0.2">
      <c r="C1764" s="102"/>
      <c r="D1764" s="102"/>
      <c r="E1764" s="102"/>
      <c r="F1764" s="102"/>
    </row>
    <row r="1765" spans="3:6" s="18" customFormat="1" x14ac:dyDescent="0.2">
      <c r="C1765" s="102"/>
      <c r="D1765" s="102"/>
      <c r="E1765" s="102"/>
      <c r="F1765" s="102"/>
    </row>
    <row r="1766" spans="3:6" s="18" customFormat="1" x14ac:dyDescent="0.2">
      <c r="C1766" s="102"/>
      <c r="D1766" s="102"/>
      <c r="E1766" s="102"/>
      <c r="F1766" s="102"/>
    </row>
    <row r="1767" spans="3:6" s="18" customFormat="1" x14ac:dyDescent="0.2">
      <c r="C1767" s="102"/>
      <c r="D1767" s="102"/>
      <c r="E1767" s="102"/>
      <c r="F1767" s="102"/>
    </row>
    <row r="1768" spans="3:6" s="18" customFormat="1" x14ac:dyDescent="0.2">
      <c r="C1768" s="102"/>
      <c r="D1768" s="102"/>
      <c r="E1768" s="102"/>
      <c r="F1768" s="102"/>
    </row>
    <row r="1769" spans="3:6" s="18" customFormat="1" x14ac:dyDescent="0.2">
      <c r="C1769" s="102"/>
      <c r="D1769" s="102"/>
      <c r="E1769" s="102"/>
      <c r="F1769" s="102"/>
    </row>
    <row r="1770" spans="3:6" s="18" customFormat="1" x14ac:dyDescent="0.2">
      <c r="C1770" s="102"/>
      <c r="D1770" s="102"/>
      <c r="E1770" s="102"/>
      <c r="F1770" s="102"/>
    </row>
    <row r="1771" spans="3:6" s="18" customFormat="1" x14ac:dyDescent="0.2">
      <c r="C1771" s="102"/>
      <c r="D1771" s="102"/>
      <c r="E1771" s="102"/>
      <c r="F1771" s="102"/>
    </row>
    <row r="1772" spans="3:6" s="18" customFormat="1" x14ac:dyDescent="0.2">
      <c r="C1772" s="102"/>
      <c r="D1772" s="102"/>
      <c r="E1772" s="102"/>
      <c r="F1772" s="102"/>
    </row>
    <row r="1773" spans="3:6" s="18" customFormat="1" x14ac:dyDescent="0.2">
      <c r="C1773" s="102"/>
      <c r="D1773" s="102"/>
      <c r="E1773" s="102"/>
      <c r="F1773" s="102"/>
    </row>
    <row r="1774" spans="3:6" s="18" customFormat="1" x14ac:dyDescent="0.2">
      <c r="C1774" s="102"/>
      <c r="D1774" s="102"/>
      <c r="E1774" s="102"/>
      <c r="F1774" s="102"/>
    </row>
    <row r="1775" spans="3:6" s="18" customFormat="1" x14ac:dyDescent="0.2">
      <c r="C1775" s="102"/>
      <c r="D1775" s="102"/>
      <c r="E1775" s="102"/>
      <c r="F1775" s="102"/>
    </row>
    <row r="1776" spans="3:6" s="18" customFormat="1" x14ac:dyDescent="0.2">
      <c r="C1776" s="102"/>
      <c r="D1776" s="102"/>
      <c r="E1776" s="102"/>
      <c r="F1776" s="102"/>
    </row>
    <row r="1777" spans="3:6" s="18" customFormat="1" x14ac:dyDescent="0.2">
      <c r="C1777" s="102"/>
      <c r="D1777" s="102"/>
      <c r="E1777" s="102"/>
      <c r="F1777" s="102"/>
    </row>
    <row r="1778" spans="3:6" s="18" customFormat="1" x14ac:dyDescent="0.2">
      <c r="C1778" s="102"/>
      <c r="D1778" s="102"/>
      <c r="E1778" s="102"/>
      <c r="F1778" s="102"/>
    </row>
    <row r="1779" spans="3:6" s="18" customFormat="1" x14ac:dyDescent="0.2">
      <c r="C1779" s="102"/>
      <c r="D1779" s="102"/>
      <c r="E1779" s="102"/>
      <c r="F1779" s="102"/>
    </row>
    <row r="1780" spans="3:6" s="18" customFormat="1" x14ac:dyDescent="0.2">
      <c r="C1780" s="102"/>
      <c r="D1780" s="102"/>
      <c r="E1780" s="102"/>
      <c r="F1780" s="102"/>
    </row>
    <row r="1781" spans="3:6" s="18" customFormat="1" x14ac:dyDescent="0.2">
      <c r="C1781" s="102"/>
      <c r="D1781" s="102"/>
      <c r="E1781" s="102"/>
      <c r="F1781" s="102"/>
    </row>
    <row r="1782" spans="3:6" s="18" customFormat="1" x14ac:dyDescent="0.2">
      <c r="C1782" s="102"/>
      <c r="D1782" s="102"/>
      <c r="E1782" s="102"/>
      <c r="F1782" s="102"/>
    </row>
    <row r="1783" spans="3:6" s="18" customFormat="1" x14ac:dyDescent="0.2">
      <c r="C1783" s="102"/>
      <c r="D1783" s="102"/>
      <c r="E1783" s="102"/>
      <c r="F1783" s="102"/>
    </row>
    <row r="1784" spans="3:6" s="18" customFormat="1" x14ac:dyDescent="0.2">
      <c r="C1784" s="102"/>
      <c r="D1784" s="102"/>
      <c r="E1784" s="102"/>
      <c r="F1784" s="102"/>
    </row>
    <row r="1785" spans="3:6" s="18" customFormat="1" x14ac:dyDescent="0.2">
      <c r="C1785" s="102"/>
      <c r="D1785" s="102"/>
      <c r="E1785" s="102"/>
      <c r="F1785" s="102"/>
    </row>
    <row r="1786" spans="3:6" s="18" customFormat="1" x14ac:dyDescent="0.2">
      <c r="C1786" s="102"/>
      <c r="D1786" s="102"/>
      <c r="E1786" s="102"/>
      <c r="F1786" s="102"/>
    </row>
    <row r="1787" spans="3:6" s="18" customFormat="1" x14ac:dyDescent="0.2">
      <c r="C1787" s="102"/>
      <c r="D1787" s="102"/>
      <c r="E1787" s="102"/>
      <c r="F1787" s="102"/>
    </row>
    <row r="1788" spans="3:6" s="18" customFormat="1" x14ac:dyDescent="0.2">
      <c r="C1788" s="102"/>
      <c r="D1788" s="102"/>
      <c r="E1788" s="102"/>
      <c r="F1788" s="102"/>
    </row>
    <row r="1789" spans="3:6" s="18" customFormat="1" x14ac:dyDescent="0.2">
      <c r="C1789" s="102"/>
      <c r="D1789" s="102"/>
      <c r="E1789" s="102"/>
      <c r="F1789" s="102"/>
    </row>
    <row r="1790" spans="3:6" s="18" customFormat="1" x14ac:dyDescent="0.2">
      <c r="C1790" s="102"/>
      <c r="D1790" s="102"/>
      <c r="E1790" s="102"/>
      <c r="F1790" s="102"/>
    </row>
    <row r="1791" spans="3:6" s="18" customFormat="1" x14ac:dyDescent="0.2">
      <c r="C1791" s="102"/>
      <c r="D1791" s="102"/>
      <c r="E1791" s="102"/>
      <c r="F1791" s="102"/>
    </row>
    <row r="1792" spans="3:6" s="18" customFormat="1" x14ac:dyDescent="0.2">
      <c r="C1792" s="102"/>
      <c r="D1792" s="102"/>
      <c r="E1792" s="102"/>
      <c r="F1792" s="102"/>
    </row>
    <row r="1793" spans="3:6" s="18" customFormat="1" x14ac:dyDescent="0.2">
      <c r="C1793" s="102"/>
      <c r="D1793" s="102"/>
      <c r="E1793" s="102"/>
      <c r="F1793" s="102"/>
    </row>
    <row r="1794" spans="3:6" s="18" customFormat="1" x14ac:dyDescent="0.2">
      <c r="C1794" s="102"/>
      <c r="D1794" s="102"/>
      <c r="E1794" s="102"/>
      <c r="F1794" s="102"/>
    </row>
    <row r="1795" spans="3:6" s="18" customFormat="1" x14ac:dyDescent="0.2">
      <c r="C1795" s="102"/>
      <c r="D1795" s="102"/>
      <c r="E1795" s="102"/>
      <c r="F1795" s="102"/>
    </row>
    <row r="1796" spans="3:6" s="18" customFormat="1" x14ac:dyDescent="0.2">
      <c r="C1796" s="102"/>
      <c r="D1796" s="102"/>
      <c r="E1796" s="102"/>
      <c r="F1796" s="102"/>
    </row>
    <row r="1797" spans="3:6" s="18" customFormat="1" x14ac:dyDescent="0.2">
      <c r="C1797" s="102"/>
      <c r="D1797" s="102"/>
      <c r="E1797" s="102"/>
      <c r="F1797" s="102"/>
    </row>
    <row r="1798" spans="3:6" s="18" customFormat="1" x14ac:dyDescent="0.2">
      <c r="C1798" s="102"/>
      <c r="D1798" s="102"/>
      <c r="E1798" s="102"/>
      <c r="F1798" s="102"/>
    </row>
    <row r="1799" spans="3:6" s="18" customFormat="1" x14ac:dyDescent="0.2">
      <c r="C1799" s="102"/>
      <c r="D1799" s="102"/>
      <c r="E1799" s="102"/>
      <c r="F1799" s="102"/>
    </row>
    <row r="1800" spans="3:6" s="18" customFormat="1" x14ac:dyDescent="0.2">
      <c r="C1800" s="102"/>
      <c r="D1800" s="102"/>
      <c r="E1800" s="102"/>
      <c r="F1800" s="102"/>
    </row>
    <row r="1801" spans="3:6" s="18" customFormat="1" x14ac:dyDescent="0.2">
      <c r="C1801" s="102"/>
      <c r="D1801" s="102"/>
      <c r="E1801" s="102"/>
      <c r="F1801" s="102"/>
    </row>
    <row r="1802" spans="3:6" s="18" customFormat="1" x14ac:dyDescent="0.2">
      <c r="C1802" s="102"/>
      <c r="D1802" s="102"/>
      <c r="E1802" s="102"/>
      <c r="F1802" s="102"/>
    </row>
    <row r="1803" spans="3:6" s="18" customFormat="1" x14ac:dyDescent="0.2">
      <c r="C1803" s="102"/>
      <c r="D1803" s="102"/>
      <c r="E1803" s="102"/>
      <c r="F1803" s="102"/>
    </row>
    <row r="1804" spans="3:6" s="18" customFormat="1" x14ac:dyDescent="0.2">
      <c r="C1804" s="102"/>
      <c r="D1804" s="102"/>
      <c r="E1804" s="102"/>
      <c r="F1804" s="102"/>
    </row>
    <row r="1805" spans="3:6" s="18" customFormat="1" x14ac:dyDescent="0.2">
      <c r="C1805" s="102"/>
      <c r="D1805" s="102"/>
      <c r="E1805" s="102"/>
      <c r="F1805" s="102"/>
    </row>
    <row r="1806" spans="3:6" s="18" customFormat="1" x14ac:dyDescent="0.2">
      <c r="C1806" s="102"/>
      <c r="D1806" s="102"/>
      <c r="E1806" s="102"/>
      <c r="F1806" s="102"/>
    </row>
    <row r="1807" spans="3:6" s="18" customFormat="1" x14ac:dyDescent="0.2">
      <c r="C1807" s="102"/>
      <c r="D1807" s="102"/>
      <c r="E1807" s="102"/>
      <c r="F1807" s="102"/>
    </row>
    <row r="1808" spans="3:6" s="18" customFormat="1" x14ac:dyDescent="0.2">
      <c r="C1808" s="102"/>
      <c r="D1808" s="102"/>
      <c r="E1808" s="102"/>
      <c r="F1808" s="102"/>
    </row>
    <row r="1809" spans="3:6" s="18" customFormat="1" x14ac:dyDescent="0.2">
      <c r="C1809" s="102"/>
      <c r="D1809" s="102"/>
      <c r="E1809" s="102"/>
      <c r="F1809" s="102"/>
    </row>
    <row r="1810" spans="3:6" s="18" customFormat="1" x14ac:dyDescent="0.2">
      <c r="C1810" s="102"/>
      <c r="D1810" s="102"/>
      <c r="E1810" s="102"/>
      <c r="F1810" s="102"/>
    </row>
    <row r="1811" spans="3:6" s="18" customFormat="1" x14ac:dyDescent="0.2">
      <c r="C1811" s="102"/>
      <c r="D1811" s="102"/>
      <c r="E1811" s="102"/>
      <c r="F1811" s="102"/>
    </row>
    <row r="1812" spans="3:6" s="18" customFormat="1" x14ac:dyDescent="0.2">
      <c r="C1812" s="102"/>
      <c r="D1812" s="102"/>
      <c r="E1812" s="102"/>
      <c r="F1812" s="102"/>
    </row>
    <row r="1813" spans="3:6" s="18" customFormat="1" x14ac:dyDescent="0.2">
      <c r="C1813" s="102"/>
      <c r="D1813" s="102"/>
      <c r="E1813" s="102"/>
      <c r="F1813" s="102"/>
    </row>
    <row r="1814" spans="3:6" s="18" customFormat="1" x14ac:dyDescent="0.2">
      <c r="C1814" s="102"/>
      <c r="D1814" s="102"/>
      <c r="E1814" s="102"/>
      <c r="F1814" s="102"/>
    </row>
    <row r="1815" spans="3:6" s="18" customFormat="1" x14ac:dyDescent="0.2">
      <c r="C1815" s="102"/>
      <c r="D1815" s="102"/>
      <c r="E1815" s="102"/>
      <c r="F1815" s="102"/>
    </row>
    <row r="1816" spans="3:6" s="18" customFormat="1" x14ac:dyDescent="0.2">
      <c r="C1816" s="102"/>
      <c r="D1816" s="102"/>
      <c r="E1816" s="102"/>
      <c r="F1816" s="102"/>
    </row>
    <row r="1817" spans="3:6" s="18" customFormat="1" x14ac:dyDescent="0.2">
      <c r="C1817" s="102"/>
      <c r="D1817" s="102"/>
      <c r="E1817" s="102"/>
      <c r="F1817" s="102"/>
    </row>
    <row r="1818" spans="3:6" s="18" customFormat="1" x14ac:dyDescent="0.2">
      <c r="C1818" s="102"/>
      <c r="D1818" s="102"/>
      <c r="E1818" s="102"/>
      <c r="F1818" s="102"/>
    </row>
    <row r="1819" spans="3:6" s="18" customFormat="1" x14ac:dyDescent="0.2">
      <c r="C1819" s="102"/>
      <c r="D1819" s="102"/>
      <c r="E1819" s="102"/>
      <c r="F1819" s="102"/>
    </row>
    <row r="1820" spans="3:6" s="18" customFormat="1" x14ac:dyDescent="0.2">
      <c r="C1820" s="102"/>
      <c r="D1820" s="102"/>
      <c r="E1820" s="102"/>
      <c r="F1820" s="102"/>
    </row>
    <row r="1821" spans="3:6" s="18" customFormat="1" x14ac:dyDescent="0.2">
      <c r="C1821" s="102"/>
      <c r="D1821" s="102"/>
      <c r="E1821" s="102"/>
      <c r="F1821" s="102"/>
    </row>
    <row r="1822" spans="3:6" s="18" customFormat="1" x14ac:dyDescent="0.2">
      <c r="C1822" s="102"/>
      <c r="D1822" s="102"/>
      <c r="E1822" s="102"/>
      <c r="F1822" s="102"/>
    </row>
    <row r="1823" spans="3:6" s="18" customFormat="1" x14ac:dyDescent="0.2">
      <c r="C1823" s="102"/>
      <c r="D1823" s="102"/>
      <c r="E1823" s="102"/>
      <c r="F1823" s="102"/>
    </row>
    <row r="1824" spans="3:6" s="18" customFormat="1" x14ac:dyDescent="0.2">
      <c r="C1824" s="102"/>
      <c r="D1824" s="102"/>
      <c r="E1824" s="102"/>
      <c r="F1824" s="102"/>
    </row>
    <row r="1825" spans="3:6" s="18" customFormat="1" x14ac:dyDescent="0.2">
      <c r="C1825" s="102"/>
      <c r="D1825" s="102"/>
      <c r="E1825" s="102"/>
      <c r="F1825" s="102"/>
    </row>
    <row r="1826" spans="3:6" s="18" customFormat="1" x14ac:dyDescent="0.2">
      <c r="C1826" s="102"/>
      <c r="D1826" s="102"/>
      <c r="E1826" s="102"/>
      <c r="F1826" s="102"/>
    </row>
    <row r="1827" spans="3:6" s="18" customFormat="1" x14ac:dyDescent="0.2">
      <c r="C1827" s="102"/>
      <c r="D1827" s="102"/>
      <c r="E1827" s="102"/>
      <c r="F1827" s="102"/>
    </row>
    <row r="1828" spans="3:6" s="18" customFormat="1" x14ac:dyDescent="0.2">
      <c r="C1828" s="102"/>
      <c r="D1828" s="102"/>
      <c r="E1828" s="102"/>
      <c r="F1828" s="102"/>
    </row>
    <row r="1829" spans="3:6" s="18" customFormat="1" x14ac:dyDescent="0.2">
      <c r="C1829" s="102"/>
      <c r="D1829" s="102"/>
      <c r="E1829" s="102"/>
      <c r="F1829" s="102"/>
    </row>
    <row r="1830" spans="3:6" s="18" customFormat="1" x14ac:dyDescent="0.2">
      <c r="C1830" s="102"/>
      <c r="D1830" s="102"/>
      <c r="E1830" s="102"/>
      <c r="F1830" s="102"/>
    </row>
    <row r="1831" spans="3:6" s="18" customFormat="1" x14ac:dyDescent="0.2">
      <c r="C1831" s="102"/>
      <c r="D1831" s="102"/>
      <c r="E1831" s="102"/>
      <c r="F1831" s="102"/>
    </row>
    <row r="1832" spans="3:6" s="18" customFormat="1" x14ac:dyDescent="0.2">
      <c r="C1832" s="102"/>
      <c r="D1832" s="102"/>
      <c r="E1832" s="102"/>
      <c r="F1832" s="102"/>
    </row>
    <row r="1833" spans="3:6" s="18" customFormat="1" x14ac:dyDescent="0.2">
      <c r="C1833" s="102"/>
      <c r="D1833" s="102"/>
      <c r="E1833" s="102"/>
      <c r="F1833" s="102"/>
    </row>
    <row r="1834" spans="3:6" s="18" customFormat="1" x14ac:dyDescent="0.2">
      <c r="C1834" s="102"/>
      <c r="D1834" s="102"/>
      <c r="E1834" s="102"/>
      <c r="F1834" s="102"/>
    </row>
    <row r="1835" spans="3:6" s="18" customFormat="1" x14ac:dyDescent="0.2">
      <c r="C1835" s="102"/>
      <c r="D1835" s="102"/>
      <c r="E1835" s="102"/>
      <c r="F1835" s="102"/>
    </row>
    <row r="1836" spans="3:6" s="18" customFormat="1" x14ac:dyDescent="0.2">
      <c r="C1836" s="102"/>
      <c r="D1836" s="102"/>
      <c r="E1836" s="102"/>
      <c r="F1836" s="102"/>
    </row>
    <row r="1837" spans="3:6" s="18" customFormat="1" x14ac:dyDescent="0.2">
      <c r="C1837" s="102"/>
      <c r="D1837" s="102"/>
      <c r="E1837" s="102"/>
      <c r="F1837" s="102"/>
    </row>
    <row r="1838" spans="3:6" s="18" customFormat="1" x14ac:dyDescent="0.2">
      <c r="C1838" s="102"/>
      <c r="D1838" s="102"/>
      <c r="E1838" s="102"/>
      <c r="F1838" s="102"/>
    </row>
    <row r="1839" spans="3:6" s="18" customFormat="1" x14ac:dyDescent="0.2">
      <c r="C1839" s="102"/>
      <c r="D1839" s="102"/>
      <c r="E1839" s="102"/>
      <c r="F1839" s="102"/>
    </row>
    <row r="1840" spans="3:6" s="18" customFormat="1" x14ac:dyDescent="0.2">
      <c r="C1840" s="102"/>
      <c r="D1840" s="102"/>
      <c r="E1840" s="102"/>
      <c r="F1840" s="102"/>
    </row>
    <row r="1841" spans="3:6" s="18" customFormat="1" x14ac:dyDescent="0.2">
      <c r="C1841" s="102"/>
      <c r="D1841" s="102"/>
      <c r="E1841" s="102"/>
      <c r="F1841" s="102"/>
    </row>
    <row r="1842" spans="3:6" s="18" customFormat="1" x14ac:dyDescent="0.2">
      <c r="C1842" s="102"/>
      <c r="D1842" s="102"/>
      <c r="E1842" s="102"/>
      <c r="F1842" s="102"/>
    </row>
    <row r="1843" spans="3:6" s="18" customFormat="1" x14ac:dyDescent="0.2">
      <c r="C1843" s="102"/>
      <c r="D1843" s="102"/>
      <c r="E1843" s="102"/>
      <c r="F1843" s="102"/>
    </row>
    <row r="1844" spans="3:6" s="18" customFormat="1" x14ac:dyDescent="0.2">
      <c r="C1844" s="102"/>
      <c r="D1844" s="102"/>
      <c r="E1844" s="102"/>
      <c r="F1844" s="102"/>
    </row>
    <row r="1845" spans="3:6" s="18" customFormat="1" x14ac:dyDescent="0.2">
      <c r="C1845" s="102"/>
      <c r="D1845" s="102"/>
      <c r="E1845" s="102"/>
      <c r="F1845" s="102"/>
    </row>
    <row r="1846" spans="3:6" s="18" customFormat="1" x14ac:dyDescent="0.2">
      <c r="C1846" s="102"/>
      <c r="D1846" s="102"/>
      <c r="E1846" s="102"/>
      <c r="F1846" s="102"/>
    </row>
    <row r="1847" spans="3:6" s="18" customFormat="1" x14ac:dyDescent="0.2">
      <c r="C1847" s="102"/>
      <c r="D1847" s="102"/>
      <c r="E1847" s="102"/>
      <c r="F1847" s="102"/>
    </row>
    <row r="1848" spans="3:6" s="18" customFormat="1" x14ac:dyDescent="0.2">
      <c r="C1848" s="102"/>
      <c r="D1848" s="102"/>
      <c r="E1848" s="102"/>
      <c r="F1848" s="102"/>
    </row>
    <row r="1849" spans="3:6" s="18" customFormat="1" x14ac:dyDescent="0.2">
      <c r="C1849" s="102"/>
      <c r="D1849" s="102"/>
      <c r="E1849" s="102"/>
      <c r="F1849" s="102"/>
    </row>
    <row r="1850" spans="3:6" s="18" customFormat="1" x14ac:dyDescent="0.2">
      <c r="C1850" s="102"/>
      <c r="D1850" s="102"/>
      <c r="E1850" s="102"/>
      <c r="F1850" s="102"/>
    </row>
    <row r="1851" spans="3:6" s="18" customFormat="1" x14ac:dyDescent="0.2">
      <c r="C1851" s="102"/>
      <c r="D1851" s="102"/>
      <c r="E1851" s="102"/>
      <c r="F1851" s="102"/>
    </row>
    <row r="1852" spans="3:6" s="18" customFormat="1" x14ac:dyDescent="0.2">
      <c r="C1852" s="102"/>
      <c r="D1852" s="102"/>
      <c r="E1852" s="102"/>
      <c r="F1852" s="102"/>
    </row>
    <row r="1853" spans="3:6" s="18" customFormat="1" x14ac:dyDescent="0.2">
      <c r="C1853" s="102"/>
      <c r="D1853" s="102"/>
      <c r="E1853" s="102"/>
      <c r="F1853" s="102"/>
    </row>
    <row r="1854" spans="3:6" s="18" customFormat="1" x14ac:dyDescent="0.2">
      <c r="C1854" s="102"/>
      <c r="D1854" s="102"/>
      <c r="E1854" s="102"/>
      <c r="F1854" s="102"/>
    </row>
    <row r="1855" spans="3:6" s="18" customFormat="1" x14ac:dyDescent="0.2">
      <c r="C1855" s="102"/>
      <c r="D1855" s="102"/>
      <c r="E1855" s="102"/>
      <c r="F1855" s="102"/>
    </row>
    <row r="1856" spans="3:6" s="18" customFormat="1" x14ac:dyDescent="0.2">
      <c r="C1856" s="102"/>
      <c r="D1856" s="102"/>
      <c r="E1856" s="102"/>
      <c r="F1856" s="102"/>
    </row>
    <row r="1857" spans="3:6" s="18" customFormat="1" x14ac:dyDescent="0.2">
      <c r="C1857" s="102"/>
      <c r="D1857" s="102"/>
      <c r="E1857" s="102"/>
      <c r="F1857" s="102"/>
    </row>
    <row r="1858" spans="3:6" s="18" customFormat="1" x14ac:dyDescent="0.2">
      <c r="C1858" s="102"/>
      <c r="D1858" s="102"/>
      <c r="E1858" s="102"/>
      <c r="F1858" s="102"/>
    </row>
    <row r="1859" spans="3:6" s="18" customFormat="1" x14ac:dyDescent="0.2">
      <c r="C1859" s="102"/>
      <c r="D1859" s="102"/>
      <c r="E1859" s="102"/>
      <c r="F1859" s="102"/>
    </row>
    <row r="1860" spans="3:6" s="18" customFormat="1" x14ac:dyDescent="0.2">
      <c r="C1860" s="102"/>
      <c r="D1860" s="102"/>
      <c r="E1860" s="102"/>
      <c r="F1860" s="102"/>
    </row>
    <row r="1861" spans="3:6" s="18" customFormat="1" x14ac:dyDescent="0.2">
      <c r="C1861" s="102"/>
      <c r="D1861" s="102"/>
      <c r="E1861" s="102"/>
      <c r="F1861" s="102"/>
    </row>
    <row r="1862" spans="3:6" s="18" customFormat="1" x14ac:dyDescent="0.2">
      <c r="C1862" s="102"/>
      <c r="D1862" s="102"/>
      <c r="E1862" s="102"/>
      <c r="F1862" s="102"/>
    </row>
    <row r="1863" spans="3:6" s="18" customFormat="1" x14ac:dyDescent="0.2">
      <c r="C1863" s="102"/>
      <c r="D1863" s="102"/>
      <c r="E1863" s="102"/>
      <c r="F1863" s="102"/>
    </row>
    <row r="1864" spans="3:6" s="18" customFormat="1" x14ac:dyDescent="0.2">
      <c r="C1864" s="102"/>
      <c r="D1864" s="102"/>
      <c r="E1864" s="102"/>
      <c r="F1864" s="102"/>
    </row>
    <row r="1865" spans="3:6" s="18" customFormat="1" x14ac:dyDescent="0.2">
      <c r="C1865" s="102"/>
      <c r="D1865" s="102"/>
      <c r="E1865" s="102"/>
      <c r="F1865" s="102"/>
    </row>
    <row r="1866" spans="3:6" s="18" customFormat="1" x14ac:dyDescent="0.2">
      <c r="C1866" s="102"/>
      <c r="D1866" s="102"/>
      <c r="E1866" s="102"/>
      <c r="F1866" s="102"/>
    </row>
    <row r="1867" spans="3:6" s="18" customFormat="1" x14ac:dyDescent="0.2">
      <c r="C1867" s="102"/>
      <c r="D1867" s="102"/>
      <c r="E1867" s="102"/>
      <c r="F1867" s="102"/>
    </row>
    <row r="1868" spans="3:6" s="18" customFormat="1" x14ac:dyDescent="0.2">
      <c r="C1868" s="102"/>
      <c r="D1868" s="102"/>
      <c r="E1868" s="102"/>
      <c r="F1868" s="102"/>
    </row>
    <row r="1869" spans="3:6" s="18" customFormat="1" x14ac:dyDescent="0.2">
      <c r="C1869" s="102"/>
      <c r="D1869" s="102"/>
      <c r="E1869" s="102"/>
      <c r="F1869" s="102"/>
    </row>
    <row r="1870" spans="3:6" s="18" customFormat="1" x14ac:dyDescent="0.2">
      <c r="C1870" s="102"/>
      <c r="D1870" s="102"/>
      <c r="E1870" s="102"/>
      <c r="F1870" s="102"/>
    </row>
    <row r="1871" spans="3:6" s="18" customFormat="1" x14ac:dyDescent="0.2">
      <c r="C1871" s="102"/>
      <c r="D1871" s="102"/>
      <c r="E1871" s="102"/>
      <c r="F1871" s="102"/>
    </row>
    <row r="1872" spans="3:6" s="18" customFormat="1" x14ac:dyDescent="0.2">
      <c r="C1872" s="102"/>
      <c r="D1872" s="102"/>
      <c r="E1872" s="102"/>
      <c r="F1872" s="102"/>
    </row>
    <row r="1873" spans="3:6" s="18" customFormat="1" x14ac:dyDescent="0.2">
      <c r="C1873" s="102"/>
      <c r="D1873" s="102"/>
      <c r="E1873" s="102"/>
      <c r="F1873" s="102"/>
    </row>
    <row r="1874" spans="3:6" s="18" customFormat="1" x14ac:dyDescent="0.2">
      <c r="C1874" s="102"/>
      <c r="D1874" s="102"/>
      <c r="E1874" s="102"/>
      <c r="F1874" s="102"/>
    </row>
    <row r="1875" spans="3:6" s="18" customFormat="1" x14ac:dyDescent="0.2">
      <c r="C1875" s="102"/>
      <c r="D1875" s="102"/>
      <c r="E1875" s="102"/>
      <c r="F1875" s="102"/>
    </row>
    <row r="1876" spans="3:6" s="18" customFormat="1" x14ac:dyDescent="0.2">
      <c r="C1876" s="102"/>
      <c r="D1876" s="102"/>
      <c r="E1876" s="102"/>
      <c r="F1876" s="102"/>
    </row>
    <row r="1877" spans="3:6" s="18" customFormat="1" x14ac:dyDescent="0.2">
      <c r="C1877" s="102"/>
      <c r="D1877" s="102"/>
      <c r="E1877" s="102"/>
      <c r="F1877" s="102"/>
    </row>
    <row r="1878" spans="3:6" s="18" customFormat="1" x14ac:dyDescent="0.2">
      <c r="C1878" s="102"/>
      <c r="D1878" s="102"/>
      <c r="E1878" s="102"/>
      <c r="F1878" s="102"/>
    </row>
    <row r="1879" spans="3:6" s="18" customFormat="1" x14ac:dyDescent="0.2">
      <c r="C1879" s="102"/>
      <c r="D1879" s="102"/>
      <c r="E1879" s="102"/>
      <c r="F1879" s="102"/>
    </row>
    <row r="1880" spans="3:6" s="18" customFormat="1" x14ac:dyDescent="0.2">
      <c r="C1880" s="102"/>
      <c r="D1880" s="102"/>
      <c r="E1880" s="102"/>
      <c r="F1880" s="102"/>
    </row>
    <row r="1881" spans="3:6" s="18" customFormat="1" x14ac:dyDescent="0.2">
      <c r="C1881" s="102"/>
      <c r="D1881" s="102"/>
      <c r="E1881" s="102"/>
      <c r="F1881" s="102"/>
    </row>
    <row r="1882" spans="3:6" s="18" customFormat="1" x14ac:dyDescent="0.2">
      <c r="C1882" s="102"/>
      <c r="D1882" s="102"/>
      <c r="E1882" s="102"/>
      <c r="F1882" s="102"/>
    </row>
    <row r="1883" spans="3:6" s="18" customFormat="1" x14ac:dyDescent="0.2">
      <c r="C1883" s="102"/>
      <c r="D1883" s="102"/>
      <c r="E1883" s="102"/>
      <c r="F1883" s="102"/>
    </row>
    <row r="1884" spans="3:6" s="18" customFormat="1" x14ac:dyDescent="0.2">
      <c r="C1884" s="102"/>
      <c r="D1884" s="102"/>
      <c r="E1884" s="102"/>
      <c r="F1884" s="102"/>
    </row>
    <row r="1885" spans="3:6" s="18" customFormat="1" x14ac:dyDescent="0.2">
      <c r="C1885" s="102"/>
      <c r="D1885" s="102"/>
      <c r="E1885" s="102"/>
      <c r="F1885" s="102"/>
    </row>
    <row r="1886" spans="3:6" s="18" customFormat="1" x14ac:dyDescent="0.2">
      <c r="C1886" s="102"/>
      <c r="D1886" s="102"/>
      <c r="E1886" s="102"/>
      <c r="F1886" s="102"/>
    </row>
    <row r="1887" spans="3:6" s="18" customFormat="1" x14ac:dyDescent="0.2">
      <c r="C1887" s="102"/>
      <c r="D1887" s="102"/>
      <c r="E1887" s="102"/>
      <c r="F1887" s="102"/>
    </row>
    <row r="1888" spans="3:6" s="18" customFormat="1" x14ac:dyDescent="0.2">
      <c r="C1888" s="102"/>
      <c r="D1888" s="102"/>
      <c r="E1888" s="102"/>
      <c r="F1888" s="102"/>
    </row>
    <row r="1889" spans="3:6" s="18" customFormat="1" x14ac:dyDescent="0.2">
      <c r="C1889" s="102"/>
      <c r="D1889" s="102"/>
      <c r="E1889" s="102"/>
      <c r="F1889" s="102"/>
    </row>
    <row r="1890" spans="3:6" s="18" customFormat="1" x14ac:dyDescent="0.2">
      <c r="C1890" s="102"/>
      <c r="D1890" s="102"/>
      <c r="E1890" s="102"/>
      <c r="F1890" s="102"/>
    </row>
    <row r="1891" spans="3:6" s="18" customFormat="1" x14ac:dyDescent="0.2">
      <c r="C1891" s="102"/>
      <c r="D1891" s="102"/>
      <c r="E1891" s="102"/>
      <c r="F1891" s="102"/>
    </row>
    <row r="1892" spans="3:6" s="18" customFormat="1" x14ac:dyDescent="0.2">
      <c r="C1892" s="102"/>
      <c r="D1892" s="102"/>
      <c r="E1892" s="102"/>
      <c r="F1892" s="102"/>
    </row>
    <row r="1893" spans="3:6" s="18" customFormat="1" x14ac:dyDescent="0.2">
      <c r="C1893" s="102"/>
      <c r="D1893" s="102"/>
      <c r="E1893" s="102"/>
      <c r="F1893" s="102"/>
    </row>
    <row r="1894" spans="3:6" s="18" customFormat="1" x14ac:dyDescent="0.2">
      <c r="C1894" s="102"/>
      <c r="D1894" s="102"/>
      <c r="E1894" s="102"/>
      <c r="F1894" s="102"/>
    </row>
    <row r="1895" spans="3:6" s="18" customFormat="1" x14ac:dyDescent="0.2">
      <c r="C1895" s="102"/>
      <c r="D1895" s="102"/>
      <c r="E1895" s="102"/>
      <c r="F1895" s="102"/>
    </row>
    <row r="1896" spans="3:6" s="18" customFormat="1" x14ac:dyDescent="0.2">
      <c r="C1896" s="102"/>
      <c r="D1896" s="102"/>
      <c r="E1896" s="102"/>
      <c r="F1896" s="102"/>
    </row>
    <row r="1897" spans="3:6" s="18" customFormat="1" x14ac:dyDescent="0.2">
      <c r="C1897" s="102"/>
      <c r="D1897" s="102"/>
      <c r="E1897" s="102"/>
      <c r="F1897" s="102"/>
    </row>
    <row r="1898" spans="3:6" s="18" customFormat="1" x14ac:dyDescent="0.2">
      <c r="C1898" s="102"/>
      <c r="D1898" s="102"/>
      <c r="E1898" s="102"/>
      <c r="F1898" s="102"/>
    </row>
    <row r="1899" spans="3:6" s="18" customFormat="1" x14ac:dyDescent="0.2">
      <c r="C1899" s="102"/>
      <c r="D1899" s="102"/>
      <c r="E1899" s="102"/>
      <c r="F1899" s="102"/>
    </row>
    <row r="1900" spans="3:6" s="18" customFormat="1" x14ac:dyDescent="0.2">
      <c r="C1900" s="102"/>
      <c r="D1900" s="102"/>
      <c r="E1900" s="102"/>
      <c r="F1900" s="102"/>
    </row>
    <row r="1901" spans="3:6" s="18" customFormat="1" x14ac:dyDescent="0.2">
      <c r="C1901" s="102"/>
      <c r="D1901" s="102"/>
      <c r="E1901" s="102"/>
      <c r="F1901" s="102"/>
    </row>
    <row r="1902" spans="3:6" s="18" customFormat="1" x14ac:dyDescent="0.2">
      <c r="C1902" s="102"/>
      <c r="D1902" s="102"/>
      <c r="E1902" s="102"/>
      <c r="F1902" s="102"/>
    </row>
    <row r="1903" spans="3:6" s="18" customFormat="1" x14ac:dyDescent="0.2">
      <c r="C1903" s="102"/>
      <c r="D1903" s="102"/>
      <c r="E1903" s="102"/>
      <c r="F1903" s="102"/>
    </row>
    <row r="1904" spans="3:6" s="18" customFormat="1" x14ac:dyDescent="0.2">
      <c r="C1904" s="102"/>
      <c r="D1904" s="102"/>
      <c r="E1904" s="102"/>
      <c r="F1904" s="102"/>
    </row>
    <row r="1905" spans="3:6" s="18" customFormat="1" x14ac:dyDescent="0.2">
      <c r="C1905" s="102"/>
      <c r="D1905" s="102"/>
      <c r="E1905" s="102"/>
      <c r="F1905" s="102"/>
    </row>
    <row r="1906" spans="3:6" s="18" customFormat="1" x14ac:dyDescent="0.2">
      <c r="C1906" s="102"/>
      <c r="D1906" s="102"/>
      <c r="E1906" s="102"/>
      <c r="F1906" s="102"/>
    </row>
    <row r="1907" spans="3:6" s="18" customFormat="1" x14ac:dyDescent="0.2">
      <c r="C1907" s="102"/>
      <c r="D1907" s="102"/>
      <c r="E1907" s="102"/>
      <c r="F1907" s="102"/>
    </row>
    <row r="1908" spans="3:6" s="18" customFormat="1" x14ac:dyDescent="0.2">
      <c r="C1908" s="102"/>
      <c r="D1908" s="102"/>
      <c r="E1908" s="102"/>
      <c r="F1908" s="102"/>
    </row>
    <row r="1909" spans="3:6" s="18" customFormat="1" x14ac:dyDescent="0.2">
      <c r="C1909" s="102"/>
      <c r="D1909" s="102"/>
      <c r="E1909" s="102"/>
      <c r="F1909" s="102"/>
    </row>
    <row r="1910" spans="3:6" s="18" customFormat="1" x14ac:dyDescent="0.2">
      <c r="C1910" s="102"/>
      <c r="D1910" s="102"/>
      <c r="E1910" s="102"/>
      <c r="F1910" s="102"/>
    </row>
    <row r="1911" spans="3:6" s="18" customFormat="1" x14ac:dyDescent="0.2">
      <c r="C1911" s="102"/>
      <c r="D1911" s="102"/>
      <c r="E1911" s="102"/>
      <c r="F1911" s="102"/>
    </row>
    <row r="1912" spans="3:6" s="18" customFormat="1" x14ac:dyDescent="0.2">
      <c r="C1912" s="102"/>
      <c r="D1912" s="102"/>
      <c r="E1912" s="102"/>
      <c r="F1912" s="102"/>
    </row>
    <row r="1913" spans="3:6" s="18" customFormat="1" x14ac:dyDescent="0.2">
      <c r="C1913" s="102"/>
      <c r="D1913" s="102"/>
      <c r="E1913" s="102"/>
      <c r="F1913" s="102"/>
    </row>
    <row r="1914" spans="3:6" s="18" customFormat="1" x14ac:dyDescent="0.2">
      <c r="C1914" s="102"/>
      <c r="D1914" s="102"/>
      <c r="E1914" s="102"/>
      <c r="F1914" s="102"/>
    </row>
    <row r="1915" spans="3:6" s="18" customFormat="1" x14ac:dyDescent="0.2">
      <c r="C1915" s="102"/>
      <c r="D1915" s="102"/>
      <c r="E1915" s="102"/>
      <c r="F1915" s="102"/>
    </row>
    <row r="1916" spans="3:6" s="18" customFormat="1" x14ac:dyDescent="0.2">
      <c r="C1916" s="102"/>
      <c r="D1916" s="102"/>
      <c r="E1916" s="102"/>
      <c r="F1916" s="102"/>
    </row>
    <row r="1917" spans="3:6" s="18" customFormat="1" x14ac:dyDescent="0.2">
      <c r="C1917" s="102"/>
      <c r="D1917" s="102"/>
      <c r="E1917" s="102"/>
      <c r="F1917" s="102"/>
    </row>
    <row r="1918" spans="3:6" s="18" customFormat="1" x14ac:dyDescent="0.2">
      <c r="C1918" s="102"/>
      <c r="D1918" s="102"/>
      <c r="E1918" s="102"/>
      <c r="F1918" s="102"/>
    </row>
    <row r="1919" spans="3:6" s="18" customFormat="1" x14ac:dyDescent="0.2">
      <c r="C1919" s="102"/>
      <c r="D1919" s="102"/>
      <c r="E1919" s="102"/>
      <c r="F1919" s="102"/>
    </row>
    <row r="1920" spans="3:6" s="18" customFormat="1" x14ac:dyDescent="0.2">
      <c r="C1920" s="102"/>
      <c r="D1920" s="102"/>
      <c r="E1920" s="102"/>
      <c r="F1920" s="102"/>
    </row>
    <row r="1921" spans="3:6" s="18" customFormat="1" x14ac:dyDescent="0.2">
      <c r="C1921" s="102"/>
      <c r="D1921" s="102"/>
      <c r="E1921" s="102"/>
      <c r="F1921" s="102"/>
    </row>
    <row r="1922" spans="3:6" s="18" customFormat="1" x14ac:dyDescent="0.2">
      <c r="C1922" s="102"/>
      <c r="D1922" s="102"/>
      <c r="E1922" s="102"/>
      <c r="F1922" s="102"/>
    </row>
    <row r="1923" spans="3:6" s="18" customFormat="1" x14ac:dyDescent="0.2">
      <c r="C1923" s="102"/>
      <c r="D1923" s="102"/>
      <c r="E1923" s="102"/>
      <c r="F1923" s="102"/>
    </row>
    <row r="1924" spans="3:6" s="18" customFormat="1" x14ac:dyDescent="0.2">
      <c r="C1924" s="102"/>
      <c r="D1924" s="102"/>
      <c r="E1924" s="102"/>
      <c r="F1924" s="102"/>
    </row>
    <row r="1925" spans="3:6" s="18" customFormat="1" x14ac:dyDescent="0.2">
      <c r="C1925" s="102"/>
      <c r="D1925" s="102"/>
      <c r="E1925" s="102"/>
      <c r="F1925" s="102"/>
    </row>
    <row r="1926" spans="3:6" s="18" customFormat="1" x14ac:dyDescent="0.2">
      <c r="C1926" s="102"/>
      <c r="D1926" s="102"/>
      <c r="E1926" s="102"/>
      <c r="F1926" s="102"/>
    </row>
    <row r="1927" spans="3:6" s="18" customFormat="1" x14ac:dyDescent="0.2">
      <c r="C1927" s="102"/>
      <c r="D1927" s="102"/>
      <c r="E1927" s="102"/>
      <c r="F1927" s="102"/>
    </row>
    <row r="1928" spans="3:6" s="18" customFormat="1" x14ac:dyDescent="0.2">
      <c r="C1928" s="102"/>
      <c r="D1928" s="102"/>
      <c r="E1928" s="102"/>
      <c r="F1928" s="102"/>
    </row>
    <row r="1929" spans="3:6" s="18" customFormat="1" x14ac:dyDescent="0.2">
      <c r="C1929" s="102"/>
      <c r="D1929" s="102"/>
      <c r="E1929" s="102"/>
      <c r="F1929" s="102"/>
    </row>
    <row r="1930" spans="3:6" s="18" customFormat="1" x14ac:dyDescent="0.2">
      <c r="C1930" s="102"/>
      <c r="D1930" s="102"/>
      <c r="E1930" s="102"/>
      <c r="F1930" s="102"/>
    </row>
    <row r="1931" spans="3:6" s="18" customFormat="1" x14ac:dyDescent="0.2">
      <c r="C1931" s="102"/>
      <c r="D1931" s="102"/>
      <c r="E1931" s="102"/>
      <c r="F1931" s="102"/>
    </row>
    <row r="1932" spans="3:6" s="18" customFormat="1" x14ac:dyDescent="0.2">
      <c r="C1932" s="102"/>
      <c r="D1932" s="102"/>
      <c r="E1932" s="102"/>
      <c r="F1932" s="102"/>
    </row>
    <row r="1933" spans="3:6" s="18" customFormat="1" x14ac:dyDescent="0.2">
      <c r="C1933" s="102"/>
      <c r="D1933" s="102"/>
      <c r="E1933" s="102"/>
      <c r="F1933" s="102"/>
    </row>
    <row r="1934" spans="3:6" s="18" customFormat="1" x14ac:dyDescent="0.2">
      <c r="C1934" s="102"/>
      <c r="D1934" s="102"/>
      <c r="E1934" s="102"/>
      <c r="F1934" s="102"/>
    </row>
    <row r="1935" spans="3:6" s="18" customFormat="1" x14ac:dyDescent="0.2">
      <c r="C1935" s="102"/>
      <c r="D1935" s="102"/>
      <c r="E1935" s="102"/>
      <c r="F1935" s="102"/>
    </row>
    <row r="1936" spans="3:6" s="18" customFormat="1" x14ac:dyDescent="0.2">
      <c r="C1936" s="102"/>
      <c r="D1936" s="102"/>
      <c r="E1936" s="102"/>
      <c r="F1936" s="102"/>
    </row>
    <row r="1937" spans="3:6" s="18" customFormat="1" x14ac:dyDescent="0.2">
      <c r="C1937" s="102"/>
      <c r="D1937" s="102"/>
      <c r="E1937" s="102"/>
      <c r="F1937" s="102"/>
    </row>
    <row r="1938" spans="3:6" s="18" customFormat="1" x14ac:dyDescent="0.2">
      <c r="C1938" s="102"/>
      <c r="D1938" s="102"/>
      <c r="E1938" s="102"/>
      <c r="F1938" s="102"/>
    </row>
    <row r="1939" spans="3:6" s="18" customFormat="1" x14ac:dyDescent="0.2">
      <c r="C1939" s="102"/>
      <c r="D1939" s="102"/>
      <c r="E1939" s="102"/>
      <c r="F1939" s="102"/>
    </row>
    <row r="1940" spans="3:6" s="18" customFormat="1" x14ac:dyDescent="0.2">
      <c r="C1940" s="102"/>
      <c r="D1940" s="102"/>
      <c r="E1940" s="102"/>
      <c r="F1940" s="102"/>
    </row>
    <row r="1941" spans="3:6" s="18" customFormat="1" x14ac:dyDescent="0.2">
      <c r="C1941" s="102"/>
      <c r="D1941" s="102"/>
      <c r="E1941" s="102"/>
      <c r="F1941" s="102"/>
    </row>
    <row r="1942" spans="3:6" s="18" customFormat="1" x14ac:dyDescent="0.2">
      <c r="C1942" s="102"/>
      <c r="D1942" s="102"/>
      <c r="E1942" s="102"/>
      <c r="F1942" s="102"/>
    </row>
    <row r="1943" spans="3:6" s="18" customFormat="1" x14ac:dyDescent="0.2">
      <c r="C1943" s="102"/>
      <c r="D1943" s="102"/>
      <c r="E1943" s="102"/>
      <c r="F1943" s="102"/>
    </row>
    <row r="1944" spans="3:6" s="18" customFormat="1" x14ac:dyDescent="0.2">
      <c r="C1944" s="102"/>
      <c r="D1944" s="102"/>
      <c r="E1944" s="102"/>
      <c r="F1944" s="102"/>
    </row>
    <row r="1945" spans="3:6" s="18" customFormat="1" x14ac:dyDescent="0.2">
      <c r="C1945" s="102"/>
      <c r="D1945" s="102"/>
      <c r="E1945" s="102"/>
      <c r="F1945" s="102"/>
    </row>
    <row r="1946" spans="3:6" s="18" customFormat="1" x14ac:dyDescent="0.2">
      <c r="C1946" s="102"/>
      <c r="D1946" s="102"/>
      <c r="E1946" s="102"/>
      <c r="F1946" s="102"/>
    </row>
    <row r="1947" spans="3:6" s="18" customFormat="1" x14ac:dyDescent="0.2">
      <c r="C1947" s="102"/>
      <c r="D1947" s="102"/>
      <c r="E1947" s="102"/>
      <c r="F1947" s="102"/>
    </row>
    <row r="1948" spans="3:6" s="18" customFormat="1" x14ac:dyDescent="0.2">
      <c r="C1948" s="102"/>
      <c r="D1948" s="102"/>
      <c r="E1948" s="102"/>
      <c r="F1948" s="102"/>
    </row>
    <row r="1949" spans="3:6" s="18" customFormat="1" x14ac:dyDescent="0.2">
      <c r="C1949" s="102"/>
      <c r="D1949" s="102"/>
      <c r="E1949" s="102"/>
      <c r="F1949" s="102"/>
    </row>
    <row r="1950" spans="3:6" s="18" customFormat="1" x14ac:dyDescent="0.2">
      <c r="C1950" s="102"/>
      <c r="D1950" s="102"/>
      <c r="E1950" s="102"/>
      <c r="F1950" s="102"/>
    </row>
    <row r="1951" spans="3:6" s="18" customFormat="1" x14ac:dyDescent="0.2">
      <c r="C1951" s="102"/>
      <c r="D1951" s="102"/>
      <c r="E1951" s="102"/>
      <c r="F1951" s="102"/>
    </row>
    <row r="1952" spans="3:6" s="18" customFormat="1" x14ac:dyDescent="0.2">
      <c r="C1952" s="102"/>
      <c r="D1952" s="102"/>
      <c r="E1952" s="102"/>
      <c r="F1952" s="102"/>
    </row>
    <row r="1953" spans="3:6" s="18" customFormat="1" x14ac:dyDescent="0.2">
      <c r="C1953" s="102"/>
      <c r="D1953" s="102"/>
      <c r="E1953" s="102"/>
      <c r="F1953" s="102"/>
    </row>
    <row r="1954" spans="3:6" s="18" customFormat="1" x14ac:dyDescent="0.2">
      <c r="C1954" s="102"/>
      <c r="D1954" s="102"/>
      <c r="E1954" s="102"/>
      <c r="F1954" s="102"/>
    </row>
    <row r="1955" spans="3:6" s="18" customFormat="1" x14ac:dyDescent="0.2">
      <c r="C1955" s="102"/>
      <c r="D1955" s="102"/>
      <c r="E1955" s="102"/>
      <c r="F1955" s="102"/>
    </row>
    <row r="1956" spans="3:6" s="18" customFormat="1" x14ac:dyDescent="0.2">
      <c r="C1956" s="102"/>
      <c r="D1956" s="102"/>
      <c r="E1956" s="102"/>
      <c r="F1956" s="102"/>
    </row>
    <row r="1957" spans="3:6" s="18" customFormat="1" x14ac:dyDescent="0.2">
      <c r="C1957" s="102"/>
      <c r="D1957" s="102"/>
      <c r="E1957" s="102"/>
      <c r="F1957" s="102"/>
    </row>
    <row r="1958" spans="3:6" s="18" customFormat="1" x14ac:dyDescent="0.2">
      <c r="C1958" s="102"/>
      <c r="D1958" s="102"/>
      <c r="E1958" s="102"/>
      <c r="F1958" s="102"/>
    </row>
    <row r="1959" spans="3:6" s="18" customFormat="1" x14ac:dyDescent="0.2">
      <c r="C1959" s="102"/>
      <c r="D1959" s="102"/>
      <c r="E1959" s="102"/>
      <c r="F1959" s="102"/>
    </row>
    <row r="1960" spans="3:6" s="18" customFormat="1" x14ac:dyDescent="0.2">
      <c r="C1960" s="102"/>
      <c r="D1960" s="102"/>
      <c r="E1960" s="102"/>
      <c r="F1960" s="102"/>
    </row>
    <row r="1961" spans="3:6" s="18" customFormat="1" x14ac:dyDescent="0.2">
      <c r="C1961" s="102"/>
      <c r="D1961" s="102"/>
      <c r="E1961" s="102"/>
      <c r="F1961" s="102"/>
    </row>
    <row r="1962" spans="3:6" s="18" customFormat="1" x14ac:dyDescent="0.2">
      <c r="C1962" s="102"/>
      <c r="D1962" s="102"/>
      <c r="E1962" s="102"/>
      <c r="F1962" s="102"/>
    </row>
    <row r="1963" spans="3:6" s="18" customFormat="1" x14ac:dyDescent="0.2">
      <c r="C1963" s="102"/>
      <c r="D1963" s="102"/>
      <c r="E1963" s="102"/>
      <c r="F1963" s="102"/>
    </row>
    <row r="1964" spans="3:6" s="18" customFormat="1" x14ac:dyDescent="0.2">
      <c r="C1964" s="102"/>
      <c r="D1964" s="102"/>
      <c r="E1964" s="102"/>
      <c r="F1964" s="102"/>
    </row>
    <row r="1965" spans="3:6" s="18" customFormat="1" x14ac:dyDescent="0.2">
      <c r="C1965" s="102"/>
      <c r="D1965" s="102"/>
      <c r="E1965" s="102"/>
      <c r="F1965" s="102"/>
    </row>
    <row r="1966" spans="3:6" s="18" customFormat="1" x14ac:dyDescent="0.2">
      <c r="C1966" s="102"/>
      <c r="D1966" s="102"/>
      <c r="E1966" s="102"/>
      <c r="F1966" s="102"/>
    </row>
    <row r="1967" spans="3:6" s="18" customFormat="1" x14ac:dyDescent="0.2">
      <c r="C1967" s="102"/>
      <c r="D1967" s="102"/>
      <c r="E1967" s="102"/>
      <c r="F1967" s="102"/>
    </row>
    <row r="1968" spans="3:6" s="18" customFormat="1" x14ac:dyDescent="0.2">
      <c r="C1968" s="102"/>
      <c r="D1968" s="102"/>
      <c r="E1968" s="102"/>
      <c r="F1968" s="102"/>
    </row>
    <row r="1969" spans="3:6" s="18" customFormat="1" x14ac:dyDescent="0.2">
      <c r="C1969" s="102"/>
      <c r="D1969" s="102"/>
      <c r="E1969" s="102"/>
      <c r="F1969" s="102"/>
    </row>
    <row r="1970" spans="3:6" s="18" customFormat="1" x14ac:dyDescent="0.2">
      <c r="C1970" s="102"/>
      <c r="D1970" s="102"/>
      <c r="E1970" s="102"/>
      <c r="F1970" s="102"/>
    </row>
    <row r="1971" spans="3:6" s="18" customFormat="1" x14ac:dyDescent="0.2">
      <c r="C1971" s="102"/>
      <c r="D1971" s="102"/>
      <c r="E1971" s="102"/>
      <c r="F1971" s="102"/>
    </row>
  </sheetData>
  <mergeCells count="4">
    <mergeCell ref="A1:H1"/>
    <mergeCell ref="A2:H2"/>
    <mergeCell ref="F3:H3"/>
    <mergeCell ref="A65:H69"/>
  </mergeCells>
  <pageMargins left="0.70866141732283472" right="0.23622047244094491" top="0.27559055118110237" bottom="0.31496062992125984" header="0.15748031496062992" footer="0.31496062992125984"/>
  <pageSetup paperSize="9" scale="74" fitToHeight="2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20"/>
  <sheetViews>
    <sheetView workbookViewId="0">
      <selection activeCell="B8" sqref="B8"/>
    </sheetView>
  </sheetViews>
  <sheetFormatPr defaultColWidth="9.140625" defaultRowHeight="14.25" x14ac:dyDescent="0.2"/>
  <cols>
    <col min="1" max="1" width="9.140625" style="2"/>
    <col min="2" max="2" width="43.42578125" style="2" customWidth="1"/>
    <col min="3" max="3" width="31.28515625" style="2" customWidth="1"/>
    <col min="4" max="4" width="13.140625" style="101" customWidth="1"/>
    <col min="5" max="5" width="13.42578125" style="101" customWidth="1"/>
    <col min="6" max="6" width="14" style="2" customWidth="1"/>
    <col min="7" max="16384" width="9.140625" style="2"/>
  </cols>
  <sheetData>
    <row r="2" spans="1:9" ht="15.75" customHeight="1" x14ac:dyDescent="0.2">
      <c r="A2" s="120" t="s">
        <v>126</v>
      </c>
      <c r="B2" s="120"/>
      <c r="C2" s="120"/>
      <c r="D2" s="120"/>
      <c r="E2" s="120"/>
      <c r="F2" s="120"/>
      <c r="G2" s="65"/>
      <c r="H2" s="65"/>
      <c r="I2" s="65"/>
    </row>
    <row r="3" spans="1:9" ht="18" customHeight="1" x14ac:dyDescent="0.2">
      <c r="A3" s="120"/>
      <c r="B3" s="120"/>
      <c r="C3" s="120"/>
      <c r="D3" s="120"/>
      <c r="E3" s="120"/>
      <c r="F3" s="120"/>
      <c r="G3" s="65"/>
      <c r="H3" s="65"/>
      <c r="I3" s="65"/>
    </row>
    <row r="4" spans="1:9" ht="21" customHeight="1" x14ac:dyDescent="0.2">
      <c r="A4" s="121" t="s">
        <v>479</v>
      </c>
      <c r="B4" s="121"/>
      <c r="C4" s="121"/>
      <c r="D4" s="121"/>
      <c r="E4" s="121"/>
      <c r="F4" s="121"/>
    </row>
    <row r="5" spans="1:9" ht="76.5" x14ac:dyDescent="0.2">
      <c r="A5" s="66" t="s">
        <v>127</v>
      </c>
      <c r="B5" s="66" t="s">
        <v>128</v>
      </c>
      <c r="C5" s="66" t="s">
        <v>129</v>
      </c>
      <c r="D5" s="103" t="s">
        <v>449</v>
      </c>
      <c r="E5" s="103" t="s">
        <v>480</v>
      </c>
      <c r="F5" s="66" t="s">
        <v>148</v>
      </c>
    </row>
    <row r="6" spans="1:9" x14ac:dyDescent="0.2">
      <c r="A6" s="67">
        <v>1</v>
      </c>
      <c r="B6" s="68">
        <v>2</v>
      </c>
      <c r="C6" s="68">
        <v>3</v>
      </c>
      <c r="D6" s="104">
        <v>4</v>
      </c>
      <c r="E6" s="105"/>
      <c r="F6" s="69"/>
    </row>
    <row r="7" spans="1:9" ht="36.75" customHeight="1" x14ac:dyDescent="0.2">
      <c r="A7" s="86" t="s">
        <v>370</v>
      </c>
      <c r="B7" s="87" t="s">
        <v>358</v>
      </c>
      <c r="C7" s="70" t="s">
        <v>130</v>
      </c>
      <c r="D7" s="106">
        <f>SUM(D8)</f>
        <v>217708.48</v>
      </c>
      <c r="E7" s="106">
        <f>SUM(E8)</f>
        <v>142293.435</v>
      </c>
      <c r="F7" s="71" t="s">
        <v>149</v>
      </c>
    </row>
    <row r="8" spans="1:9" ht="51" customHeight="1" x14ac:dyDescent="0.2">
      <c r="A8" s="86" t="s">
        <v>371</v>
      </c>
      <c r="B8" s="87" t="s">
        <v>359</v>
      </c>
      <c r="C8" s="70" t="s">
        <v>131</v>
      </c>
      <c r="D8" s="106">
        <f>SUM(D9+D14+D20)</f>
        <v>217708.48</v>
      </c>
      <c r="E8" s="106">
        <f>SUM(E9+E14+E20)</f>
        <v>142293.435</v>
      </c>
      <c r="F8" s="71" t="s">
        <v>149</v>
      </c>
    </row>
    <row r="9" spans="1:9" ht="38.25" customHeight="1" x14ac:dyDescent="0.2">
      <c r="A9" s="85" t="s">
        <v>372</v>
      </c>
      <c r="B9" s="75" t="s">
        <v>132</v>
      </c>
      <c r="C9" s="72" t="s">
        <v>133</v>
      </c>
      <c r="D9" s="107">
        <f>SUM(D10-D12)</f>
        <v>0</v>
      </c>
      <c r="E9" s="107">
        <f>SUM(E10-E12)</f>
        <v>0</v>
      </c>
      <c r="F9" s="71" t="s">
        <v>149</v>
      </c>
    </row>
    <row r="10" spans="1:9" ht="49.5" customHeight="1" x14ac:dyDescent="0.2">
      <c r="A10" s="85" t="s">
        <v>373</v>
      </c>
      <c r="B10" s="88" t="s">
        <v>360</v>
      </c>
      <c r="C10" s="72" t="s">
        <v>134</v>
      </c>
      <c r="D10" s="107">
        <f>SUM(D11)</f>
        <v>0</v>
      </c>
      <c r="E10" s="107">
        <f>SUM(E11)</f>
        <v>0</v>
      </c>
      <c r="F10" s="73" t="s">
        <v>149</v>
      </c>
    </row>
    <row r="11" spans="1:9" ht="60" x14ac:dyDescent="0.2">
      <c r="A11" s="85" t="s">
        <v>374</v>
      </c>
      <c r="B11" s="88" t="s">
        <v>361</v>
      </c>
      <c r="C11" s="72" t="s">
        <v>135</v>
      </c>
      <c r="D11" s="107">
        <v>0</v>
      </c>
      <c r="E11" s="108">
        <v>0</v>
      </c>
      <c r="F11" s="73" t="s">
        <v>149</v>
      </c>
    </row>
    <row r="12" spans="1:9" ht="60" x14ac:dyDescent="0.2">
      <c r="A12" s="85" t="s">
        <v>375</v>
      </c>
      <c r="B12" s="88" t="s">
        <v>136</v>
      </c>
      <c r="C12" s="72" t="s">
        <v>137</v>
      </c>
      <c r="D12" s="107">
        <f>SUM(D13)</f>
        <v>0</v>
      </c>
      <c r="E12" s="107">
        <f>SUM(E13)</f>
        <v>0</v>
      </c>
      <c r="F12" s="73" t="s">
        <v>149</v>
      </c>
    </row>
    <row r="13" spans="1:9" ht="60" x14ac:dyDescent="0.2">
      <c r="A13" s="85" t="s">
        <v>376</v>
      </c>
      <c r="B13" s="88" t="s">
        <v>362</v>
      </c>
      <c r="C13" s="74" t="s">
        <v>138</v>
      </c>
      <c r="D13" s="107">
        <v>0</v>
      </c>
      <c r="E13" s="108">
        <v>0</v>
      </c>
      <c r="F13" s="73" t="s">
        <v>149</v>
      </c>
    </row>
    <row r="14" spans="1:9" ht="60" x14ac:dyDescent="0.2">
      <c r="A14" s="85" t="s">
        <v>377</v>
      </c>
      <c r="B14" s="88" t="s">
        <v>363</v>
      </c>
      <c r="C14" s="72" t="s">
        <v>139</v>
      </c>
      <c r="D14" s="107">
        <f>SUM(D16-D18)</f>
        <v>-1716.87</v>
      </c>
      <c r="E14" s="107">
        <f>SUM(E16-E18)</f>
        <v>-1716.87</v>
      </c>
      <c r="F14" s="73">
        <f>E14/D14</f>
        <v>1</v>
      </c>
    </row>
    <row r="15" spans="1:9" ht="45.75" customHeight="1" x14ac:dyDescent="0.2">
      <c r="A15" s="85" t="s">
        <v>364</v>
      </c>
      <c r="B15" s="88" t="s">
        <v>363</v>
      </c>
      <c r="C15" s="72" t="s">
        <v>378</v>
      </c>
      <c r="D15" s="107">
        <f>SUM(D17-D19)</f>
        <v>-1716.87</v>
      </c>
      <c r="E15" s="107">
        <f>SUM(E17-E19)</f>
        <v>-1716.87</v>
      </c>
      <c r="F15" s="73">
        <f>E15/D15</f>
        <v>1</v>
      </c>
    </row>
    <row r="16" spans="1:9" ht="60" x14ac:dyDescent="0.2">
      <c r="A16" s="85" t="s">
        <v>365</v>
      </c>
      <c r="B16" s="88" t="s">
        <v>379</v>
      </c>
      <c r="C16" s="72" t="s">
        <v>140</v>
      </c>
      <c r="D16" s="107">
        <v>0</v>
      </c>
      <c r="E16" s="107">
        <f>SUM(E17)</f>
        <v>0</v>
      </c>
      <c r="F16" s="73" t="s">
        <v>149</v>
      </c>
    </row>
    <row r="17" spans="1:6" ht="65.25" customHeight="1" x14ac:dyDescent="0.2">
      <c r="A17" s="85" t="s">
        <v>366</v>
      </c>
      <c r="B17" s="88" t="s">
        <v>380</v>
      </c>
      <c r="C17" s="72" t="s">
        <v>141</v>
      </c>
      <c r="D17" s="107">
        <v>0</v>
      </c>
      <c r="E17" s="108">
        <v>0</v>
      </c>
      <c r="F17" s="73" t="s">
        <v>149</v>
      </c>
    </row>
    <row r="18" spans="1:6" ht="75" x14ac:dyDescent="0.2">
      <c r="A18" s="85" t="s">
        <v>367</v>
      </c>
      <c r="B18" s="88" t="s">
        <v>142</v>
      </c>
      <c r="C18" s="72" t="s">
        <v>143</v>
      </c>
      <c r="D18" s="107">
        <f>SUM(D19)</f>
        <v>1716.87</v>
      </c>
      <c r="E18" s="107">
        <f>SUM(E19)</f>
        <v>1716.87</v>
      </c>
      <c r="F18" s="73">
        <f>E19/D19</f>
        <v>1</v>
      </c>
    </row>
    <row r="19" spans="1:6" ht="62.25" customHeight="1" x14ac:dyDescent="0.2">
      <c r="A19" s="85" t="s">
        <v>368</v>
      </c>
      <c r="B19" s="88" t="s">
        <v>144</v>
      </c>
      <c r="C19" s="72" t="s">
        <v>145</v>
      </c>
      <c r="D19" s="107">
        <v>1716.87</v>
      </c>
      <c r="E19" s="108">
        <v>1716.87</v>
      </c>
      <c r="F19" s="73">
        <f>E19/D19</f>
        <v>1</v>
      </c>
    </row>
    <row r="20" spans="1:6" ht="34.5" customHeight="1" x14ac:dyDescent="0.2">
      <c r="A20" s="85" t="s">
        <v>369</v>
      </c>
      <c r="B20" s="88" t="s">
        <v>146</v>
      </c>
      <c r="C20" s="72" t="s">
        <v>147</v>
      </c>
      <c r="D20" s="107">
        <v>219425.35</v>
      </c>
      <c r="E20" s="108">
        <v>144010.30499999999</v>
      </c>
      <c r="F20" s="71" t="s">
        <v>149</v>
      </c>
    </row>
  </sheetData>
  <mergeCells count="2">
    <mergeCell ref="A2:F3"/>
    <mergeCell ref="A4:F4"/>
  </mergeCells>
  <pageMargins left="0.70866141732283472" right="0.25" top="0.43" bottom="0.31" header="0.31496062992125984" footer="0.31496062992125984"/>
  <pageSetup paperSize="9" scale="7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8"/>
  <sheetViews>
    <sheetView workbookViewId="0">
      <selection activeCell="B30" sqref="B30"/>
    </sheetView>
  </sheetViews>
  <sheetFormatPr defaultColWidth="9.140625" defaultRowHeight="14.25" x14ac:dyDescent="0.2"/>
  <cols>
    <col min="1" max="1" width="49.42578125" style="2" customWidth="1"/>
    <col min="2" max="2" width="34.85546875" style="2" customWidth="1"/>
    <col min="3" max="16384" width="9.140625" style="2"/>
  </cols>
  <sheetData>
    <row r="2" spans="1:2" ht="18" customHeight="1" x14ac:dyDescent="0.2">
      <c r="A2" s="122" t="s">
        <v>121</v>
      </c>
      <c r="B2" s="122"/>
    </row>
    <row r="3" spans="1:2" ht="19.5" customHeight="1" x14ac:dyDescent="0.2">
      <c r="A3" s="122" t="s">
        <v>122</v>
      </c>
      <c r="B3" s="122"/>
    </row>
    <row r="4" spans="1:2" ht="22.5" customHeight="1" x14ac:dyDescent="0.2">
      <c r="A4" s="123" t="s">
        <v>481</v>
      </c>
      <c r="B4" s="123"/>
    </row>
    <row r="5" spans="1:2" ht="42.75" x14ac:dyDescent="0.2">
      <c r="A5" s="76" t="s">
        <v>119</v>
      </c>
      <c r="B5" s="77" t="s">
        <v>120</v>
      </c>
    </row>
    <row r="6" spans="1:2" x14ac:dyDescent="0.2">
      <c r="A6" s="78" t="s">
        <v>123</v>
      </c>
      <c r="B6" s="79">
        <v>1907.33</v>
      </c>
    </row>
    <row r="8" spans="1:2" x14ac:dyDescent="0.2">
      <c r="B8" s="2" t="s">
        <v>57</v>
      </c>
    </row>
  </sheetData>
  <mergeCells count="3">
    <mergeCell ref="A2:B2"/>
    <mergeCell ref="A3:B3"/>
    <mergeCell ref="A4:B4"/>
  </mergeCells>
  <pageMargins left="0.70866141732283472" right="0.70866141732283472" top="0.39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5"/>
  <sheetViews>
    <sheetView tabSelected="1" workbookViewId="0">
      <selection activeCell="E21" sqref="E21"/>
    </sheetView>
  </sheetViews>
  <sheetFormatPr defaultColWidth="9.140625" defaultRowHeight="14.25" x14ac:dyDescent="0.2"/>
  <cols>
    <col min="1" max="1" width="54" style="2" customWidth="1"/>
    <col min="2" max="2" width="17.85546875" style="2" customWidth="1"/>
    <col min="3" max="16384" width="9.140625" style="2"/>
  </cols>
  <sheetData>
    <row r="2" spans="1:2" ht="61.5" customHeight="1" x14ac:dyDescent="0.2">
      <c r="A2" s="124" t="s">
        <v>125</v>
      </c>
      <c r="B2" s="124"/>
    </row>
    <row r="3" spans="1:2" ht="24" customHeight="1" x14ac:dyDescent="0.2">
      <c r="A3" s="123" t="s">
        <v>479</v>
      </c>
      <c r="B3" s="123"/>
    </row>
    <row r="4" spans="1:2" ht="38.25" x14ac:dyDescent="0.2">
      <c r="A4" s="80" t="s">
        <v>119</v>
      </c>
      <c r="B4" s="81" t="s">
        <v>120</v>
      </c>
    </row>
    <row r="5" spans="1:2" ht="24.75" customHeight="1" x14ac:dyDescent="0.2">
      <c r="A5" s="82" t="s">
        <v>124</v>
      </c>
      <c r="B5" s="83">
        <v>0</v>
      </c>
    </row>
  </sheetData>
  <mergeCells count="2">
    <mergeCell ref="A2:B2"/>
    <mergeCell ref="A3:B3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Доходы</vt:lpstr>
      <vt:lpstr>Расходы</vt:lpstr>
      <vt:lpstr>Источники</vt:lpstr>
      <vt:lpstr>Муниципальный долг</vt:lpstr>
      <vt:lpstr>Кредиторская задолженность</vt:lpstr>
      <vt:lpstr>Расходы!Область_печати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VedunovaAA</dc:creator>
  <cp:lastModifiedBy>Шмакова Елена Павловна</cp:lastModifiedBy>
  <cp:lastPrinted>2023-05-03T10:54:05Z</cp:lastPrinted>
  <dcterms:created xsi:type="dcterms:W3CDTF">2015-01-16T05:02:30Z</dcterms:created>
  <dcterms:modified xsi:type="dcterms:W3CDTF">2023-05-03T10:54:53Z</dcterms:modified>
</cp:coreProperties>
</file>