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80" windowWidth="15255" windowHeight="6390"/>
  </bookViews>
  <sheets>
    <sheet name="Лист3" sheetId="3" r:id="rId1"/>
  </sheets>
  <definedNames>
    <definedName name="_xlnm.Print_Area" localSheetId="0">Лист3!$A$1:$K$107</definedName>
  </definedNames>
  <calcPr calcId="144525"/>
</workbook>
</file>

<file path=xl/calcChain.xml><?xml version="1.0" encoding="utf-8"?>
<calcChain xmlns="http://schemas.openxmlformats.org/spreadsheetml/2006/main">
  <c r="D83" i="3" l="1"/>
  <c r="D46" i="3"/>
  <c r="F45" i="3"/>
  <c r="D7" i="3" l="1"/>
  <c r="E83" i="3" l="1"/>
  <c r="E45" i="3"/>
  <c r="F11" i="3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<sst xmlns="http://schemas.openxmlformats.org/spreadsheetml/2006/main" count="231" uniqueCount="153">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</sst>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04" zoomScaleSheetLayoutView="104" workbookViewId="0">
      <selection activeCell="E48" sqref="E48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45" t="s">
        <v>33</v>
      </c>
      <c r="B2" s="45"/>
      <c r="C2" s="45"/>
      <c r="D2" s="45"/>
      <c r="E2" s="45"/>
      <c r="F2" s="45"/>
      <c r="G2" s="45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">
        <f t="shared" ref="C5:E7" si="0">SUM(C8+C14+C20+C26+C31+C40+C47+C54+C61+C68+C73+C80+C88+C94+C99+C102)</f>
        <v>2504169.58</v>
      </c>
      <c r="D5" s="3">
        <f t="shared" si="0"/>
        <v>2564136.9200000004</v>
      </c>
      <c r="E5" s="3">
        <f t="shared" si="0"/>
        <v>288997.62000000005</v>
      </c>
      <c r="F5" s="36">
        <f t="shared" ref="F5" si="1">SUM(E5/C5)</f>
        <v>0.11540656923082664</v>
      </c>
      <c r="G5" s="36">
        <f t="shared" ref="G5:G14" si="2">SUM(E5/D5)</f>
        <v>0.11270756165392291</v>
      </c>
      <c r="H5" s="25">
        <f>G5-F5</f>
        <v>-2.6990075769037225E-3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1">
        <v>2</v>
      </c>
      <c r="B6" s="4" t="s">
        <v>35</v>
      </c>
      <c r="C6" s="3">
        <f t="shared" si="0"/>
        <v>17325.599999999999</v>
      </c>
      <c r="D6" s="3">
        <f t="shared" si="0"/>
        <v>17928.379999999997</v>
      </c>
      <c r="E6" s="3">
        <f t="shared" si="0"/>
        <v>3971.01</v>
      </c>
      <c r="F6" s="36">
        <f t="shared" ref="F6:F26" si="3">SUM(E6/C6)</f>
        <v>0.2291989887796094</v>
      </c>
      <c r="G6" s="36">
        <f t="shared" si="2"/>
        <v>0.22149296255434126</v>
      </c>
      <c r="H6" s="25"/>
      <c r="I6" s="25"/>
      <c r="J6" s="26"/>
      <c r="K6" s="27"/>
      <c r="L6" s="27"/>
    </row>
    <row r="7" spans="1:12" ht="55.5" customHeight="1" x14ac:dyDescent="0.25">
      <c r="A7" s="42"/>
      <c r="B7" s="4" t="s">
        <v>36</v>
      </c>
      <c r="C7" s="3">
        <f t="shared" si="0"/>
        <v>1113408.98</v>
      </c>
      <c r="D7" s="3">
        <f t="shared" si="0"/>
        <v>1158540.54</v>
      </c>
      <c r="E7" s="3">
        <f t="shared" si="0"/>
        <v>145563.03</v>
      </c>
      <c r="F7" s="36">
        <f t="shared" si="3"/>
        <v>0.13073635350057983</v>
      </c>
      <c r="G7" s="36">
        <f t="shared" si="2"/>
        <v>0.12564344964570681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101352.86</v>
      </c>
      <c r="D8" s="3">
        <f>SUM(D11:D13)</f>
        <v>101352.86</v>
      </c>
      <c r="E8" s="3">
        <f t="shared" ref="E8" si="4">SUM(E11:E13)</f>
        <v>10026.69</v>
      </c>
      <c r="F8" s="36">
        <f t="shared" si="3"/>
        <v>9.8928535415774163E-2</v>
      </c>
      <c r="G8" s="36">
        <f t="shared" si="2"/>
        <v>9.8928535415774163E-2</v>
      </c>
    </row>
    <row r="9" spans="1:12" ht="57" customHeight="1" x14ac:dyDescent="0.25">
      <c r="A9" s="43">
        <v>4</v>
      </c>
      <c r="B9" s="5" t="s">
        <v>35</v>
      </c>
      <c r="C9" s="6">
        <v>10</v>
      </c>
      <c r="D9" s="6">
        <v>10</v>
      </c>
      <c r="E9" s="6">
        <v>0</v>
      </c>
      <c r="F9" s="37">
        <f t="shared" si="3"/>
        <v>0</v>
      </c>
      <c r="G9" s="37">
        <f t="shared" si="2"/>
        <v>0</v>
      </c>
    </row>
    <row r="10" spans="1:12" ht="57" customHeight="1" x14ac:dyDescent="0.25">
      <c r="A10" s="44"/>
      <c r="B10" s="5" t="s">
        <v>36</v>
      </c>
      <c r="C10" s="6">
        <v>476.6</v>
      </c>
      <c r="D10" s="6">
        <v>476.6</v>
      </c>
      <c r="E10" s="6">
        <v>6.86</v>
      </c>
      <c r="F10" s="37">
        <f t="shared" si="3"/>
        <v>1.4393621485522451E-2</v>
      </c>
      <c r="G10" s="37">
        <f t="shared" si="2"/>
        <v>1.4393621485522451E-2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1.91</v>
      </c>
      <c r="F11" s="36">
        <f>SUM(E11/C11)</f>
        <v>1.0105820105820106E-2</v>
      </c>
      <c r="G11" s="36">
        <f t="shared" si="2"/>
        <v>1.0105820105820106E-2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101143.86</v>
      </c>
      <c r="D13" s="8">
        <v>101143.86</v>
      </c>
      <c r="E13" s="8">
        <v>10024.780000000001</v>
      </c>
      <c r="F13" s="36">
        <f t="shared" si="3"/>
        <v>9.9114073755935367E-2</v>
      </c>
      <c r="G13" s="36">
        <f t="shared" si="2"/>
        <v>9.9114073755935367E-2</v>
      </c>
    </row>
    <row r="14" spans="1:12" ht="90" x14ac:dyDescent="0.25">
      <c r="A14" s="14">
        <v>8</v>
      </c>
      <c r="B14" s="2" t="s">
        <v>121</v>
      </c>
      <c r="C14" s="3">
        <f>SUM(C17:C19)</f>
        <v>12987.42</v>
      </c>
      <c r="D14" s="3">
        <f>SUM(D17:D19)</f>
        <v>12987.42</v>
      </c>
      <c r="E14" s="3">
        <f t="shared" ref="E14" si="5">SUM(E17:E19)</f>
        <v>1634.74</v>
      </c>
      <c r="F14" s="36">
        <f t="shared" si="3"/>
        <v>0.12587103520175677</v>
      </c>
      <c r="G14" s="36">
        <f t="shared" si="2"/>
        <v>0.12587103520175677</v>
      </c>
    </row>
    <row r="15" spans="1:12" ht="55.5" customHeight="1" x14ac:dyDescent="0.25">
      <c r="A15" s="43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44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1209.93</v>
      </c>
      <c r="F17" s="36">
        <f t="shared" si="3"/>
        <v>0.14647140857960517</v>
      </c>
      <c r="G17" s="36">
        <f t="shared" ref="G17:G26" si="6">SUM(E17/D17)</f>
        <v>0.14647140857960517</v>
      </c>
    </row>
    <row r="18" spans="1:7" ht="36" x14ac:dyDescent="0.25">
      <c r="A18" s="15" t="s">
        <v>46</v>
      </c>
      <c r="B18" s="7" t="s">
        <v>4</v>
      </c>
      <c r="C18" s="8">
        <v>2593.9</v>
      </c>
      <c r="D18" s="8">
        <v>2593.9</v>
      </c>
      <c r="E18" s="8">
        <v>424.81</v>
      </c>
      <c r="F18" s="36">
        <f t="shared" si="3"/>
        <v>0.16377269748255521</v>
      </c>
      <c r="G18" s="36">
        <f t="shared" si="6"/>
        <v>0.16377269748255521</v>
      </c>
    </row>
    <row r="19" spans="1:7" ht="72" x14ac:dyDescent="0.25">
      <c r="A19" s="15" t="s">
        <v>47</v>
      </c>
      <c r="B19" s="7" t="s">
        <v>5</v>
      </c>
      <c r="C19" s="8">
        <v>2133</v>
      </c>
      <c r="D19" s="8">
        <v>2133</v>
      </c>
      <c r="E19" s="8">
        <v>0</v>
      </c>
      <c r="F19" s="36">
        <f t="shared" si="3"/>
        <v>0</v>
      </c>
      <c r="G19" s="36">
        <f t="shared" si="6"/>
        <v>0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267146.34999999998</v>
      </c>
      <c r="D20" s="9">
        <f>SUM(D23:D25)</f>
        <v>267146.34999999998</v>
      </c>
      <c r="E20" s="9">
        <f>SUM(E23:E25)</f>
        <v>14.08</v>
      </c>
      <c r="F20" s="36">
        <f t="shared" si="3"/>
        <v>5.2705193239585721E-5</v>
      </c>
      <c r="G20" s="36">
        <f t="shared" si="6"/>
        <v>5.2705193239585721E-5</v>
      </c>
    </row>
    <row r="21" spans="1:7" ht="54.75" customHeight="1" x14ac:dyDescent="0.25">
      <c r="A21" s="43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44"/>
      <c r="B22" s="5" t="s">
        <v>36</v>
      </c>
      <c r="C22" s="10">
        <v>241369.38</v>
      </c>
      <c r="D22" s="10">
        <v>241369.38</v>
      </c>
      <c r="E22" s="10">
        <v>0</v>
      </c>
      <c r="F22" s="37">
        <f t="shared" si="3"/>
        <v>0</v>
      </c>
      <c r="G22" s="37">
        <f t="shared" si="6"/>
        <v>0</v>
      </c>
    </row>
    <row r="23" spans="1:7" ht="72" x14ac:dyDescent="0.25">
      <c r="A23" s="15" t="s">
        <v>31</v>
      </c>
      <c r="B23" s="7" t="s">
        <v>6</v>
      </c>
      <c r="C23" s="19">
        <v>253192.68</v>
      </c>
      <c r="D23" s="19">
        <v>253192.68</v>
      </c>
      <c r="E23" s="19">
        <v>0</v>
      </c>
      <c r="F23" s="39">
        <f t="shared" si="3"/>
        <v>0</v>
      </c>
      <c r="G23" s="39">
        <f t="shared" si="6"/>
        <v>0</v>
      </c>
    </row>
    <row r="24" spans="1:7" s="28" customFormat="1" ht="36" x14ac:dyDescent="0.25">
      <c r="A24" s="16" t="s">
        <v>32</v>
      </c>
      <c r="B24" s="11" t="s">
        <v>7</v>
      </c>
      <c r="C24" s="19">
        <v>11453.67</v>
      </c>
      <c r="D24" s="19">
        <v>11453.67</v>
      </c>
      <c r="E24" s="19">
        <v>14.08</v>
      </c>
      <c r="F24" s="39">
        <f t="shared" si="3"/>
        <v>1.2293003028723544E-3</v>
      </c>
      <c r="G24" s="39">
        <f t="shared" si="6"/>
        <v>1.2293003028723544E-3</v>
      </c>
    </row>
    <row r="25" spans="1:7" ht="36" x14ac:dyDescent="0.25">
      <c r="A25" s="15" t="s">
        <v>48</v>
      </c>
      <c r="B25" s="7" t="s">
        <v>8</v>
      </c>
      <c r="C25" s="19">
        <v>2500</v>
      </c>
      <c r="D25" s="19">
        <v>2500</v>
      </c>
      <c r="E25" s="19">
        <v>0</v>
      </c>
      <c r="F25" s="39">
        <f t="shared" si="3"/>
        <v>0</v>
      </c>
      <c r="G25" s="39">
        <f t="shared" si="6"/>
        <v>0</v>
      </c>
    </row>
    <row r="26" spans="1:7" ht="90" x14ac:dyDescent="0.25">
      <c r="A26" s="14">
        <v>18</v>
      </c>
      <c r="B26" s="2" t="s">
        <v>116</v>
      </c>
      <c r="C26" s="3">
        <f>SUM(C29:C30)</f>
        <v>184012</v>
      </c>
      <c r="D26" s="3">
        <f>SUM(D29:D30)</f>
        <v>184012</v>
      </c>
      <c r="E26" s="3">
        <f>SUM(E29:E30)</f>
        <v>615.67999999999995</v>
      </c>
      <c r="F26" s="39">
        <f t="shared" si="3"/>
        <v>3.3458687476903676E-3</v>
      </c>
      <c r="G26" s="39">
        <f t="shared" si="6"/>
        <v>3.3458687476903676E-3</v>
      </c>
    </row>
    <row r="27" spans="1:7" ht="54.75" customHeight="1" x14ac:dyDescent="0.25">
      <c r="A27" s="43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44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181248</v>
      </c>
      <c r="D29" s="8">
        <v>181248</v>
      </c>
      <c r="E29" s="8">
        <v>615.67999999999995</v>
      </c>
      <c r="F29" s="39">
        <f t="shared" ref="F29:F61" si="7">SUM(E29/C29)</f>
        <v>3.3968926553672313E-3</v>
      </c>
      <c r="G29" s="39">
        <f>SUM(E29/D29)</f>
        <v>3.3968926553672313E-3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0</v>
      </c>
      <c r="F30" s="39">
        <f t="shared" si="7"/>
        <v>0</v>
      </c>
      <c r="G30" s="39">
        <f>SUM(E30/D30)</f>
        <v>0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132884.71</v>
      </c>
      <c r="D31" s="3">
        <f t="shared" ref="D31:E31" si="8">SUM(D34:D39)</f>
        <v>132884.71</v>
      </c>
      <c r="E31" s="3">
        <f t="shared" si="8"/>
        <v>6810.3099999999995</v>
      </c>
      <c r="F31" s="36">
        <f t="shared" si="7"/>
        <v>5.1249763799010438E-2</v>
      </c>
      <c r="G31" s="36">
        <f t="shared" ref="G31:G61" si="9">SUM(E31/D31)</f>
        <v>5.1249763799010438E-2</v>
      </c>
    </row>
    <row r="32" spans="1:7" ht="53.25" customHeight="1" x14ac:dyDescent="0.25">
      <c r="A32" s="48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9"/>
      <c r="B33" s="5" t="s">
        <v>36</v>
      </c>
      <c r="C33" s="6">
        <v>2458.3000000000002</v>
      </c>
      <c r="D33" s="6">
        <v>2458.3000000000002</v>
      </c>
      <c r="E33" s="6">
        <v>0</v>
      </c>
      <c r="F33" s="37">
        <f t="shared" si="7"/>
        <v>0</v>
      </c>
      <c r="G33" s="37">
        <f t="shared" si="9"/>
        <v>0</v>
      </c>
    </row>
    <row r="34" spans="1:12" ht="90" x14ac:dyDescent="0.25">
      <c r="A34" s="15" t="s">
        <v>53</v>
      </c>
      <c r="B34" s="7" t="s">
        <v>11</v>
      </c>
      <c r="C34" s="8">
        <v>48706</v>
      </c>
      <c r="D34" s="8">
        <v>48706</v>
      </c>
      <c r="E34" s="8">
        <v>0</v>
      </c>
      <c r="F34" s="39">
        <f t="shared" si="7"/>
        <v>0</v>
      </c>
      <c r="G34" s="39">
        <f t="shared" si="9"/>
        <v>0</v>
      </c>
    </row>
    <row r="35" spans="1:12" ht="54" x14ac:dyDescent="0.25">
      <c r="A35" s="15" t="s">
        <v>54</v>
      </c>
      <c r="B35" s="7" t="s">
        <v>12</v>
      </c>
      <c r="C35" s="8">
        <v>9461</v>
      </c>
      <c r="D35" s="8">
        <v>9461</v>
      </c>
      <c r="E35" s="8">
        <v>534.77</v>
      </c>
      <c r="F35" s="39">
        <f t="shared" si="7"/>
        <v>5.6523623295634706E-2</v>
      </c>
      <c r="G35" s="39">
        <f t="shared" si="9"/>
        <v>5.6523623295634706E-2</v>
      </c>
    </row>
    <row r="36" spans="1:12" ht="72" x14ac:dyDescent="0.25">
      <c r="A36" s="15" t="s">
        <v>55</v>
      </c>
      <c r="B36" s="7" t="s">
        <v>137</v>
      </c>
      <c r="C36" s="8">
        <v>11574</v>
      </c>
      <c r="D36" s="8">
        <v>11574</v>
      </c>
      <c r="E36" s="8">
        <v>719.14</v>
      </c>
      <c r="F36" s="39">
        <f t="shared" si="7"/>
        <v>6.2134093658199413E-2</v>
      </c>
      <c r="G36" s="39">
        <f t="shared" si="9"/>
        <v>6.2134093658199413E-2</v>
      </c>
    </row>
    <row r="37" spans="1:12" ht="36" x14ac:dyDescent="0.25">
      <c r="A37" s="15" t="s">
        <v>56</v>
      </c>
      <c r="B37" s="7" t="s">
        <v>13</v>
      </c>
      <c r="C37" s="8">
        <v>50607.89</v>
      </c>
      <c r="D37" s="8">
        <v>50607.89</v>
      </c>
      <c r="E37" s="8">
        <v>4372.3999999999996</v>
      </c>
      <c r="F37" s="39">
        <f t="shared" si="7"/>
        <v>8.6397595315671122E-2</v>
      </c>
      <c r="G37" s="39">
        <f t="shared" si="9"/>
        <v>8.6397595315671122E-2</v>
      </c>
    </row>
    <row r="38" spans="1:12" ht="37.5" customHeight="1" x14ac:dyDescent="0.25">
      <c r="A38" s="15" t="s">
        <v>57</v>
      </c>
      <c r="B38" s="7" t="s">
        <v>14</v>
      </c>
      <c r="C38" s="8">
        <v>6926.82</v>
      </c>
      <c r="D38" s="8">
        <v>6926.82</v>
      </c>
      <c r="E38" s="8">
        <v>1100</v>
      </c>
      <c r="F38" s="39">
        <f t="shared" si="7"/>
        <v>0.1588030293843351</v>
      </c>
      <c r="G38" s="39">
        <f t="shared" si="9"/>
        <v>0.1588030293843351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84</v>
      </c>
      <c r="F39" s="39">
        <f t="shared" si="7"/>
        <v>1.4975931538598681E-2</v>
      </c>
      <c r="G39" s="39">
        <f t="shared" si="9"/>
        <v>1.4975931538598681E-2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38279.660000000003</v>
      </c>
      <c r="D40" s="3">
        <f>SUM(D43:D46)</f>
        <v>40898</v>
      </c>
      <c r="E40" s="3">
        <f>SUM(E43:E46)</f>
        <v>3505.13</v>
      </c>
      <c r="F40" s="36">
        <f t="shared" si="7"/>
        <v>9.1566382773514698E-2</v>
      </c>
      <c r="G40" s="36">
        <f t="shared" si="9"/>
        <v>8.5704190913981126E-2</v>
      </c>
      <c r="H40" s="25">
        <f>G40-F40</f>
        <v>-5.862191859533572E-3</v>
      </c>
      <c r="I40" s="25" t="e">
        <f>#REF!-#REF!</f>
        <v>#REF!</v>
      </c>
      <c r="K40" s="29"/>
      <c r="L40" s="25"/>
    </row>
    <row r="41" spans="1:12" ht="57" customHeight="1" x14ac:dyDescent="0.25">
      <c r="A41" s="48" t="s">
        <v>60</v>
      </c>
      <c r="B41" s="40" t="s">
        <v>35</v>
      </c>
      <c r="C41" s="6">
        <v>0</v>
      </c>
      <c r="D41" s="6">
        <v>602.78</v>
      </c>
      <c r="E41" s="6">
        <v>0</v>
      </c>
      <c r="F41" s="39" t="s">
        <v>44</v>
      </c>
      <c r="G41" s="37" t="s">
        <v>44</v>
      </c>
      <c r="H41" s="25"/>
      <c r="I41" s="25"/>
      <c r="K41" s="29"/>
      <c r="L41" s="25"/>
    </row>
    <row r="42" spans="1:12" ht="54.75" customHeight="1" x14ac:dyDescent="0.25">
      <c r="A42" s="49"/>
      <c r="B42" s="40" t="s">
        <v>36</v>
      </c>
      <c r="C42" s="6">
        <v>0</v>
      </c>
      <c r="D42" s="6">
        <v>2015.56</v>
      </c>
      <c r="E42" s="6">
        <v>0</v>
      </c>
      <c r="F42" s="39" t="s">
        <v>44</v>
      </c>
      <c r="G42" s="37" t="s">
        <v>44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33724</v>
      </c>
      <c r="D43" s="8">
        <v>33724</v>
      </c>
      <c r="E43" s="8">
        <v>3427.08</v>
      </c>
      <c r="F43" s="39">
        <f t="shared" si="7"/>
        <v>0.10162139722452852</v>
      </c>
      <c r="G43" s="39">
        <f t="shared" si="9"/>
        <v>0.10162139722452852</v>
      </c>
    </row>
    <row r="44" spans="1:12" ht="56.25" customHeight="1" x14ac:dyDescent="0.25">
      <c r="A44" s="15" t="s">
        <v>62</v>
      </c>
      <c r="B44" s="7" t="s">
        <v>17</v>
      </c>
      <c r="C44" s="8">
        <v>2650</v>
      </c>
      <c r="D44" s="8">
        <v>2650</v>
      </c>
      <c r="E44" s="8">
        <v>78.05</v>
      </c>
      <c r="F44" s="39">
        <f t="shared" si="7"/>
        <v>2.9452830188679245E-2</v>
      </c>
      <c r="G44" s="39">
        <f t="shared" si="9"/>
        <v>2.9452830188679245E-2</v>
      </c>
    </row>
    <row r="45" spans="1:12" s="28" customFormat="1" ht="90" x14ac:dyDescent="0.25">
      <c r="A45" s="16" t="s">
        <v>63</v>
      </c>
      <c r="B45" s="11" t="s">
        <v>115</v>
      </c>
      <c r="C45" s="8">
        <v>1316.66</v>
      </c>
      <c r="D45" s="8">
        <v>3770.81</v>
      </c>
      <c r="E45" s="8">
        <f>1181.15-1181.15</f>
        <v>0</v>
      </c>
      <c r="F45" s="39">
        <f>SUM(E45/C45)</f>
        <v>0</v>
      </c>
      <c r="G45" s="39">
        <f t="shared" si="9"/>
        <v>0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589</v>
      </c>
      <c r="D46" s="8">
        <f>2768.64-2015.45</f>
        <v>753.18999999999983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1159772.4099999999</v>
      </c>
      <c r="D47" s="3">
        <f>SUM(D50:D53)</f>
        <v>1218468.51</v>
      </c>
      <c r="E47" s="3">
        <f>SUM(E50:E53)</f>
        <v>195626.54</v>
      </c>
      <c r="F47" s="39">
        <f>SUM(E47/C47)</f>
        <v>0.16867666303598308</v>
      </c>
      <c r="G47" s="39">
        <f t="shared" si="9"/>
        <v>0.16055116598786784</v>
      </c>
    </row>
    <row r="48" spans="1:12" ht="72" x14ac:dyDescent="0.25">
      <c r="A48" s="48" t="s">
        <v>66</v>
      </c>
      <c r="B48" s="40" t="s">
        <v>35</v>
      </c>
      <c r="C48" s="6">
        <v>0</v>
      </c>
      <c r="D48" s="6">
        <v>0</v>
      </c>
      <c r="E48" s="6">
        <v>0</v>
      </c>
      <c r="F48" s="37" t="s">
        <v>44</v>
      </c>
      <c r="G48" s="39" t="s">
        <v>44</v>
      </c>
    </row>
    <row r="49" spans="1:7" ht="72" x14ac:dyDescent="0.25">
      <c r="A49" s="49"/>
      <c r="B49" s="40" t="s">
        <v>36</v>
      </c>
      <c r="C49" s="6">
        <v>688583.8</v>
      </c>
      <c r="D49" s="6">
        <v>747279.9</v>
      </c>
      <c r="E49" s="6">
        <v>122811.78</v>
      </c>
      <c r="F49" s="37">
        <f t="shared" si="7"/>
        <v>0.17835415239219973</v>
      </c>
      <c r="G49" s="37">
        <f t="shared" si="9"/>
        <v>0.16434508676066356</v>
      </c>
    </row>
    <row r="50" spans="1:7" ht="54" x14ac:dyDescent="0.25">
      <c r="A50" s="15" t="s">
        <v>67</v>
      </c>
      <c r="B50" s="7" t="s">
        <v>18</v>
      </c>
      <c r="C50" s="8">
        <v>446202.5</v>
      </c>
      <c r="D50" s="8">
        <v>446202.5</v>
      </c>
      <c r="E50" s="8">
        <v>73549.72</v>
      </c>
      <c r="F50" s="39">
        <f t="shared" si="7"/>
        <v>0.16483484516559185</v>
      </c>
      <c r="G50" s="39">
        <f t="shared" si="9"/>
        <v>0.16483484516559185</v>
      </c>
    </row>
    <row r="51" spans="1:7" ht="54" x14ac:dyDescent="0.25">
      <c r="A51" s="15" t="s">
        <v>68</v>
      </c>
      <c r="B51" s="7" t="s">
        <v>19</v>
      </c>
      <c r="C51" s="8">
        <v>584792.81999999995</v>
      </c>
      <c r="D51" s="8">
        <v>640257.92000000004</v>
      </c>
      <c r="E51" s="8">
        <v>107541.94</v>
      </c>
      <c r="F51" s="39">
        <f t="shared" si="7"/>
        <v>0.18389750407674296</v>
      </c>
      <c r="G51" s="39">
        <f t="shared" si="9"/>
        <v>0.16796659071394227</v>
      </c>
    </row>
    <row r="52" spans="1:7" ht="72" x14ac:dyDescent="0.25">
      <c r="A52" s="15" t="s">
        <v>69</v>
      </c>
      <c r="B52" s="7" t="s">
        <v>20</v>
      </c>
      <c r="C52" s="8">
        <v>87387.35</v>
      </c>
      <c r="D52" s="8">
        <v>90618.35</v>
      </c>
      <c r="E52" s="8">
        <v>9778.57</v>
      </c>
      <c r="F52" s="39">
        <f t="shared" si="7"/>
        <v>0.11189914787437769</v>
      </c>
      <c r="G52" s="39">
        <f t="shared" si="9"/>
        <v>0.10790938038487789</v>
      </c>
    </row>
    <row r="53" spans="1:7" ht="90" x14ac:dyDescent="0.25">
      <c r="A53" s="15" t="s">
        <v>70</v>
      </c>
      <c r="B53" s="7" t="s">
        <v>126</v>
      </c>
      <c r="C53" s="8">
        <v>41389.74</v>
      </c>
      <c r="D53" s="8">
        <v>41389.74</v>
      </c>
      <c r="E53" s="8">
        <v>4756.3100000000004</v>
      </c>
      <c r="F53" s="39">
        <f t="shared" si="7"/>
        <v>0.11491519395869607</v>
      </c>
      <c r="G53" s="39">
        <f t="shared" si="9"/>
        <v>0.11491519395869607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187384.32000000001</v>
      </c>
      <c r="D54" s="3">
        <f>SUM(D57:D60)</f>
        <v>187384.32000000001</v>
      </c>
      <c r="E54" s="3">
        <f>SUM(E57:E60)</f>
        <v>24382.720000000001</v>
      </c>
      <c r="F54" s="39">
        <f t="shared" si="7"/>
        <v>0.13012145306501632</v>
      </c>
      <c r="G54" s="39">
        <f t="shared" si="9"/>
        <v>0.13012145306501632</v>
      </c>
    </row>
    <row r="55" spans="1:7" ht="54" customHeight="1" x14ac:dyDescent="0.25">
      <c r="A55" s="48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s">
        <v>44</v>
      </c>
      <c r="G55" s="39" t="s">
        <v>44</v>
      </c>
    </row>
    <row r="56" spans="1:7" ht="54" customHeight="1" x14ac:dyDescent="0.25">
      <c r="A56" s="49"/>
      <c r="B56" s="5" t="s">
        <v>36</v>
      </c>
      <c r="C56" s="6">
        <v>9711.6</v>
      </c>
      <c r="D56" s="6">
        <v>9711.6</v>
      </c>
      <c r="E56" s="6">
        <v>0</v>
      </c>
      <c r="F56" s="37">
        <f t="shared" si="7"/>
        <v>0</v>
      </c>
      <c r="G56" s="37">
        <f t="shared" si="9"/>
        <v>0</v>
      </c>
    </row>
    <row r="57" spans="1:7" ht="54" x14ac:dyDescent="0.25">
      <c r="A57" s="15" t="s">
        <v>73</v>
      </c>
      <c r="B57" s="7" t="s">
        <v>138</v>
      </c>
      <c r="C57" s="8">
        <v>233.26</v>
      </c>
      <c r="D57" s="8">
        <v>233.26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89249.96</v>
      </c>
      <c r="D58" s="8">
        <v>89249.96</v>
      </c>
      <c r="E58" s="8">
        <v>12690</v>
      </c>
      <c r="F58" s="39">
        <f t="shared" si="7"/>
        <v>0.14218493767392162</v>
      </c>
      <c r="G58" s="39">
        <f t="shared" si="9"/>
        <v>0.14218493767392162</v>
      </c>
    </row>
    <row r="59" spans="1:7" ht="38.25" customHeight="1" x14ac:dyDescent="0.25">
      <c r="A59" s="15" t="s">
        <v>75</v>
      </c>
      <c r="B59" s="7" t="s">
        <v>21</v>
      </c>
      <c r="C59" s="8">
        <v>67773.179999999993</v>
      </c>
      <c r="D59" s="8">
        <v>67773.179999999993</v>
      </c>
      <c r="E59" s="8">
        <v>8440.15</v>
      </c>
      <c r="F59" s="39">
        <f t="shared" si="7"/>
        <v>0.12453525126015927</v>
      </c>
      <c r="G59" s="39">
        <f t="shared" si="9"/>
        <v>0.12453525126015927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3252.57</v>
      </c>
      <c r="F60" s="39">
        <f t="shared" si="7"/>
        <v>0.10795866425561407</v>
      </c>
      <c r="G60" s="39">
        <f t="shared" si="9"/>
        <v>0.10795866425561407</v>
      </c>
    </row>
    <row r="61" spans="1:7" ht="72" x14ac:dyDescent="0.25">
      <c r="A61" s="17" t="s">
        <v>77</v>
      </c>
      <c r="B61" s="2" t="s">
        <v>148</v>
      </c>
      <c r="C61" s="3">
        <f>SUM(C64:C67)</f>
        <v>7648.72</v>
      </c>
      <c r="D61" s="3">
        <f>SUM(D64:D67)</f>
        <v>7831.72</v>
      </c>
      <c r="E61" s="3">
        <f>SUM(E64:E67)</f>
        <v>542</v>
      </c>
      <c r="F61" s="39">
        <f t="shared" si="7"/>
        <v>7.0861529772301771E-2</v>
      </c>
      <c r="G61" s="39">
        <f t="shared" si="9"/>
        <v>6.9205742799793663E-2</v>
      </c>
    </row>
    <row r="62" spans="1:7" ht="54.75" customHeight="1" x14ac:dyDescent="0.25">
      <c r="A62" s="48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9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4685.2</v>
      </c>
      <c r="D64" s="8">
        <v>4868.2</v>
      </c>
      <c r="E64" s="8">
        <v>303</v>
      </c>
      <c r="F64" s="39">
        <f t="shared" ref="F64:F88" si="10">SUM(E64/C64)</f>
        <v>6.4671732263297199E-2</v>
      </c>
      <c r="G64" s="39">
        <f t="shared" ref="G64:G88" si="11">SUM(E64/D64)</f>
        <v>6.2240663900414939E-2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9</v>
      </c>
      <c r="F65" s="39">
        <f t="shared" si="10"/>
        <v>2.221454312089648E-2</v>
      </c>
      <c r="G65" s="39">
        <f t="shared" si="11"/>
        <v>2.221454312089648E-2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0</v>
      </c>
      <c r="F66" s="39">
        <f t="shared" si="10"/>
        <v>0</v>
      </c>
      <c r="G66" s="39">
        <f t="shared" si="11"/>
        <v>0</v>
      </c>
    </row>
    <row r="67" spans="1:9" ht="54" x14ac:dyDescent="0.25">
      <c r="A67" s="15" t="s">
        <v>82</v>
      </c>
      <c r="B67" s="7" t="s">
        <v>25</v>
      </c>
      <c r="C67" s="8">
        <v>1541</v>
      </c>
      <c r="D67" s="8">
        <v>1541</v>
      </c>
      <c r="E67" s="8">
        <v>230</v>
      </c>
      <c r="F67" s="39">
        <f t="shared" si="10"/>
        <v>0.14925373134328357</v>
      </c>
      <c r="G67" s="39">
        <f t="shared" si="11"/>
        <v>0.14925373134328357</v>
      </c>
    </row>
    <row r="68" spans="1:9" ht="90" x14ac:dyDescent="0.25">
      <c r="A68" s="17" t="s">
        <v>83</v>
      </c>
      <c r="B68" s="2" t="s">
        <v>129</v>
      </c>
      <c r="C68" s="3">
        <f>SUM(C71:C72)</f>
        <v>137008.35</v>
      </c>
      <c r="D68" s="3">
        <f>SUM(D71:D72)</f>
        <v>137008.35</v>
      </c>
      <c r="E68" s="3">
        <f>SUM(E71:E72)</f>
        <v>27846.760000000002</v>
      </c>
      <c r="F68" s="39">
        <f t="shared" si="10"/>
        <v>0.20324863411609584</v>
      </c>
      <c r="G68" s="39">
        <f t="shared" si="11"/>
        <v>0.20324863411609584</v>
      </c>
    </row>
    <row r="69" spans="1:9" ht="58.5" customHeight="1" x14ac:dyDescent="0.25">
      <c r="A69" s="48" t="s">
        <v>84</v>
      </c>
      <c r="B69" s="5" t="s">
        <v>35</v>
      </c>
      <c r="C69" s="6">
        <v>17315.599999999999</v>
      </c>
      <c r="D69" s="6">
        <v>17315.599999999999</v>
      </c>
      <c r="E69" s="6">
        <v>3971.01</v>
      </c>
      <c r="F69" s="37">
        <f t="shared" si="10"/>
        <v>0.22933135438564073</v>
      </c>
      <c r="G69" s="37">
        <f t="shared" si="11"/>
        <v>0.22933135438564073</v>
      </c>
    </row>
    <row r="70" spans="1:9" ht="58.5" customHeight="1" x14ac:dyDescent="0.25">
      <c r="A70" s="49"/>
      <c r="B70" s="5" t="s">
        <v>36</v>
      </c>
      <c r="C70" s="6">
        <v>105661.8</v>
      </c>
      <c r="D70" s="6">
        <v>105661.8</v>
      </c>
      <c r="E70" s="6">
        <v>22744.39</v>
      </c>
      <c r="F70" s="37">
        <f t="shared" si="10"/>
        <v>0.21525650708202965</v>
      </c>
      <c r="G70" s="37">
        <f t="shared" si="11"/>
        <v>0.21525650708202965</v>
      </c>
    </row>
    <row r="71" spans="1:9" ht="72" x14ac:dyDescent="0.25">
      <c r="A71" s="15" t="s">
        <v>85</v>
      </c>
      <c r="B71" s="7" t="s">
        <v>140</v>
      </c>
      <c r="C71" s="8">
        <v>14030.95</v>
      </c>
      <c r="D71" s="8">
        <v>14030.95</v>
      </c>
      <c r="E71" s="8">
        <v>1131.3599999999999</v>
      </c>
      <c r="F71" s="39">
        <f t="shared" si="10"/>
        <v>8.0633171666922049E-2</v>
      </c>
      <c r="G71" s="39">
        <f t="shared" si="11"/>
        <v>8.0633171666922049E-2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26715.4</v>
      </c>
      <c r="F72" s="39">
        <f t="shared" si="10"/>
        <v>0.2172382893116947</v>
      </c>
      <c r="G72" s="39">
        <f t="shared" si="11"/>
        <v>0.2172382893116947</v>
      </c>
    </row>
    <row r="73" spans="1:9" ht="90" x14ac:dyDescent="0.25">
      <c r="A73" s="17" t="s">
        <v>87</v>
      </c>
      <c r="B73" s="2" t="s">
        <v>130</v>
      </c>
      <c r="C73" s="3">
        <f>SUM(C76:C79)</f>
        <v>178924.02</v>
      </c>
      <c r="D73" s="3">
        <f>SUM(D76:D79)</f>
        <v>162664.81999999998</v>
      </c>
      <c r="E73" s="3">
        <f>SUM(E76:E79)</f>
        <v>11946.2</v>
      </c>
      <c r="F73" s="36">
        <f t="shared" si="10"/>
        <v>6.6766887978483833E-2</v>
      </c>
      <c r="G73" s="36">
        <f t="shared" si="11"/>
        <v>7.3440587829624149E-2</v>
      </c>
    </row>
    <row r="74" spans="1:9" ht="57" customHeight="1" x14ac:dyDescent="0.25">
      <c r="A74" s="48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9"/>
      <c r="B75" s="5" t="s">
        <v>36</v>
      </c>
      <c r="C75" s="6">
        <v>65147.5</v>
      </c>
      <c r="D75" s="6">
        <v>48888.3</v>
      </c>
      <c r="E75" s="6">
        <v>0</v>
      </c>
      <c r="F75" s="37">
        <f t="shared" si="10"/>
        <v>0</v>
      </c>
      <c r="G75" s="37">
        <f t="shared" si="11"/>
        <v>0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721.72</v>
      </c>
      <c r="F76" s="39">
        <f t="shared" si="10"/>
        <v>9.7926198500957934E-2</v>
      </c>
      <c r="G76" s="39">
        <f t="shared" si="11"/>
        <v>9.7926198500957934E-2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94.48</v>
      </c>
      <c r="F77" s="39">
        <f t="shared" si="10"/>
        <v>8.9699892717105462E-2</v>
      </c>
      <c r="G77" s="39">
        <f t="shared" si="11"/>
        <v>8.9699892717105462E-2</v>
      </c>
    </row>
    <row r="78" spans="1:9" ht="54" x14ac:dyDescent="0.25">
      <c r="A78" s="15" t="s">
        <v>91</v>
      </c>
      <c r="B78" s="7" t="s">
        <v>27</v>
      </c>
      <c r="C78" s="8">
        <v>145788.98000000001</v>
      </c>
      <c r="D78" s="8">
        <v>129529.78</v>
      </c>
      <c r="E78" s="8">
        <v>7330</v>
      </c>
      <c r="F78" s="39">
        <f t="shared" si="10"/>
        <v>5.0278148595319067E-2</v>
      </c>
      <c r="G78" s="39">
        <f t="shared" si="11"/>
        <v>5.6589303247484866E-2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3800</v>
      </c>
      <c r="F79" s="39">
        <f t="shared" si="10"/>
        <v>0.15377325162847896</v>
      </c>
      <c r="G79" s="39">
        <f t="shared" si="11"/>
        <v>0.15377325162847896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6942.6399999999994</v>
      </c>
      <c r="D80" s="3">
        <f>SUM(D83:D87)</f>
        <v>7621.74</v>
      </c>
      <c r="E80" s="3">
        <f>SUM(E83:E87)</f>
        <v>883</v>
      </c>
      <c r="F80" s="36">
        <f t="shared" si="10"/>
        <v>0.1271850477628107</v>
      </c>
      <c r="G80" s="36">
        <f t="shared" si="11"/>
        <v>0.11585281051308494</v>
      </c>
      <c r="H80" s="29"/>
      <c r="I80" s="29"/>
    </row>
    <row r="81" spans="1:9" ht="58.5" customHeight="1" x14ac:dyDescent="0.25">
      <c r="A81" s="48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9"/>
      <c r="B82" s="5" t="s">
        <v>36</v>
      </c>
      <c r="C82" s="6">
        <v>0</v>
      </c>
      <c r="D82" s="6">
        <v>679.1</v>
      </c>
      <c r="E82" s="6">
        <v>0</v>
      </c>
      <c r="F82" s="39" t="s">
        <v>44</v>
      </c>
      <c r="G82" s="37">
        <f t="shared" si="11"/>
        <v>0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71.599999999999994</v>
      </c>
      <c r="D83" s="8">
        <f>1072.5-321.8</f>
        <v>750.7</v>
      </c>
      <c r="E83" s="8">
        <f>859.2-859.2</f>
        <v>0</v>
      </c>
      <c r="F83" s="39">
        <f t="shared" si="10"/>
        <v>0</v>
      </c>
      <c r="G83" s="39">
        <f t="shared" si="11"/>
        <v>0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50</v>
      </c>
      <c r="F84" s="39">
        <f t="shared" si="10"/>
        <v>4.7619047619047616E-2</v>
      </c>
      <c r="G84" s="39">
        <f t="shared" si="11"/>
        <v>4.7619047619047616E-2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0</v>
      </c>
      <c r="F85" s="39">
        <f t="shared" si="10"/>
        <v>0</v>
      </c>
      <c r="G85" s="39">
        <f t="shared" si="11"/>
        <v>0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833</v>
      </c>
      <c r="F86" s="39">
        <f t="shared" si="10"/>
        <v>0.16757865937072502</v>
      </c>
      <c r="G86" s="39">
        <f t="shared" si="11"/>
        <v>0.16757865937072502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0</v>
      </c>
      <c r="F87" s="39">
        <f t="shared" si="10"/>
        <v>0</v>
      </c>
      <c r="G87" s="39">
        <f t="shared" si="11"/>
        <v>0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20336.18</v>
      </c>
      <c r="D88" s="3">
        <f>SUM(D91:D93)</f>
        <v>20336.18</v>
      </c>
      <c r="E88" s="3">
        <f>SUM(E91:E93)</f>
        <v>2754.63</v>
      </c>
      <c r="F88" s="36">
        <f t="shared" si="10"/>
        <v>0.13545464290737003</v>
      </c>
      <c r="G88" s="36">
        <f t="shared" si="11"/>
        <v>0.13545464290737003</v>
      </c>
    </row>
    <row r="89" spans="1:9" ht="57.75" customHeight="1" x14ac:dyDescent="0.25">
      <c r="A89" s="46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7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0.31</v>
      </c>
      <c r="F91" s="39">
        <f t="shared" ref="F91:F94" si="12">SUM(E91/C91)</f>
        <v>0.14027149321266968</v>
      </c>
      <c r="G91" s="39">
        <f t="shared" ref="G91:G94" si="13">SUM(E91/D91)</f>
        <v>0.14027149321266968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348.7</v>
      </c>
      <c r="F92" s="39">
        <f t="shared" si="12"/>
        <v>0.20395868184317348</v>
      </c>
      <c r="G92" s="39">
        <f t="shared" si="13"/>
        <v>0.20395868184317348</v>
      </c>
    </row>
    <row r="93" spans="1:9" ht="74.25" customHeight="1" x14ac:dyDescent="0.25">
      <c r="A93" s="16" t="s">
        <v>104</v>
      </c>
      <c r="B93" s="11" t="s">
        <v>135</v>
      </c>
      <c r="C93" s="8">
        <v>18624.310000000001</v>
      </c>
      <c r="D93" s="8">
        <v>18624.310000000001</v>
      </c>
      <c r="E93" s="8">
        <v>2405.62</v>
      </c>
      <c r="F93" s="39">
        <f t="shared" si="12"/>
        <v>0.12916559056416049</v>
      </c>
      <c r="G93" s="39">
        <f t="shared" si="13"/>
        <v>0.12916559056416049</v>
      </c>
    </row>
    <row r="94" spans="1:9" ht="90" x14ac:dyDescent="0.25">
      <c r="A94" s="18" t="s">
        <v>105</v>
      </c>
      <c r="B94" s="12" t="s">
        <v>149</v>
      </c>
      <c r="C94" s="3">
        <f>SUM(C97:C98)</f>
        <v>69066.58</v>
      </c>
      <c r="D94" s="3">
        <f t="shared" ref="D94:E94" si="14">SUM(D97:D98)</f>
        <v>83116.58</v>
      </c>
      <c r="E94" s="3">
        <f t="shared" si="14"/>
        <v>2400</v>
      </c>
      <c r="F94" s="39">
        <f t="shared" si="12"/>
        <v>3.4749078353090594E-2</v>
      </c>
      <c r="G94" s="39">
        <f t="shared" si="13"/>
        <v>2.8875105303899654E-2</v>
      </c>
    </row>
    <row r="95" spans="1:9" ht="55.5" customHeight="1" x14ac:dyDescent="0.25">
      <c r="A95" s="50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51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69066.58</v>
      </c>
      <c r="D98" s="8">
        <v>83116.58</v>
      </c>
      <c r="E98" s="8">
        <v>2400</v>
      </c>
      <c r="F98" s="39">
        <f t="shared" ref="F98" si="15">SUM(E98/C98)</f>
        <v>3.4749078353090594E-2</v>
      </c>
      <c r="G98" s="39">
        <f t="shared" ref="G98" si="16">SUM(E98/D98)</f>
        <v>2.8875105303899654E-2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9.14</v>
      </c>
      <c r="F99" s="36">
        <f t="shared" ref="F99" si="17">SUM(E99/C99)</f>
        <v>3.2882429126493022E-2</v>
      </c>
      <c r="G99" s="36">
        <f t="shared" ref="G99" si="18">SUM(E99/D99)</f>
        <v>3.2882429126493022E-2</v>
      </c>
    </row>
    <row r="100" spans="1:7" ht="58.5" customHeight="1" x14ac:dyDescent="0.25">
      <c r="A100" s="46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7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0</v>
      </c>
      <c r="F102" s="36">
        <f t="shared" ref="F102" si="19">SUM(E102/C102)</f>
        <v>0</v>
      </c>
      <c r="G102" s="36">
        <f t="shared" ref="G102" si="20">SUM(E102/D102)</f>
        <v>0</v>
      </c>
    </row>
    <row r="103" spans="1:7" ht="58.5" customHeight="1" x14ac:dyDescent="0.25">
      <c r="A103" s="48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9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2" top="0.23" bottom="0.18" header="0.23" footer="0.17"/>
  <pageSetup paperSize="9" scale="63" fitToHeight="0" orientation="portrait" r:id="rId1"/>
  <rowBreaks count="5" manualBreakCount="5">
    <brk id="19" max="16383" man="1"/>
    <brk id="39" max="10" man="1"/>
    <brk id="53" max="16383" man="1"/>
    <brk id="72" max="16383" man="1"/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2023-03-06T06:42:39Z</cp:lastPrinted>
  <dcterms:created xsi:type="dcterms:W3CDTF">2015-10-02T05:38:20Z</dcterms:created>
  <dcterms:modified xsi:type="dcterms:W3CDTF">2023-03-06T06:44:07Z</dcterms:modified>
</cp:coreProperties>
</file>