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80" windowWidth="15255" windowHeight="639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Лист1!$A$1:$M$72</definedName>
  </definedNames>
  <calcPr calcId="144525"/>
</workbook>
</file>

<file path=xl/calcChain.xml><?xml version="1.0" encoding="utf-8"?>
<calcChain xmlns="http://schemas.openxmlformats.org/spreadsheetml/2006/main">
  <c r="M59" i="1" l="1"/>
  <c r="L59" i="1"/>
  <c r="L67" i="1"/>
  <c r="L70" i="1"/>
  <c r="E70" i="1"/>
  <c r="E52" i="1"/>
  <c r="E37" i="1"/>
  <c r="D37" i="1"/>
  <c r="D70" i="1" l="1"/>
  <c r="D52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D7" i="3" s="1"/>
  <c r="K7" i="3"/>
  <c r="G7" i="3"/>
  <c r="I45" i="1"/>
  <c r="H45" i="1"/>
  <c r="L58" i="3" l="1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H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L33" i="1"/>
  <c r="N33" i="1" s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D7" i="1" l="1"/>
  <c r="L23" i="1"/>
  <c r="K7" i="1"/>
  <c r="J7" i="1"/>
  <c r="G7" i="1"/>
  <c r="L35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L7" i="1" l="1"/>
  <c r="M7" i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<sst xmlns="http://schemas.openxmlformats.org/spreadsheetml/2006/main" count="344" uniqueCount="172">
  <si>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</si>
  <si>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</si>
  <si>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</si>
  <si>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</si>
  <si>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</si>
  <si>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</si>
  <si>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</si>
  <si>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</si>
  <si>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</si>
  <si>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</si>
  <si>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</si>
  <si>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</si>
  <si>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</si>
  <si>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</si>
  <si>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</si>
  <si>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</si>
  <si>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</si>
  <si>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</si>
  <si>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</si>
  <si>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</si>
  <si>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</si>
  <si>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</si>
  <si>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</si>
  <si>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</si>
  <si>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</si>
  <si>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</si>
  <si>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</si>
  <si>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</si>
  <si>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</si>
  <si>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</si>
  <si>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</si>
  <si>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</si>
  <si>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</si>
  <si>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</si>
  <si>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</si>
  <si>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</si>
  <si>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</si>
  <si>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</si>
  <si>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</si>
  <si>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</si>
  <si>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</si>
  <si>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</si>
  <si>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</si>
  <si>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</si>
  <si>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</si>
  <si>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</si>
  <si>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</si>
  <si>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</si>
  <si>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</si>
  <si>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</si>
  <si>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</si>
  <si>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</si>
  <si>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</si>
  <si>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</si>
  <si>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</si>
  <si>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</si>
  <si>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</si>
  <si>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</si>
  <si>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</si>
  <si>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</si>
  <si>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</si>
  <si>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</si>
  <si>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</si>
  <si>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</si>
  <si>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</si>
  <si>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</si>
  <si>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</si>
  <si>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</si>
  <si>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</si>
  <si>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</si>
  <si>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</si>
  <si>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</si>
  <si>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</si>
  <si>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</si>
  <si>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</si>
  <si>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</si>
  <si>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</si>
  <si>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</si>
  <si>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</si>
  <si>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</si>
  <si>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</si>
  <si>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</si>
  <si>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</si>
  <si>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</si>
  <si>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</si>
  <si>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</si>
  <si>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</si>
  <si>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</si>
  <si>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</si>
  <si>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</si>
  <si>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</si>
  <si>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</si>
  <si>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</si>
  <si>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</si>
  <si>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</si>
  <si>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</si>
  <si>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</si>
  <si>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</si>
  <si>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</si>
  <si>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</si>
  <si>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</si>
  <si>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</si>
  <si>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</si>
  <si>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</si>
  <si>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</si>
  <si>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</si>
  <si>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</si>
  <si>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</si>
  <si>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</si>
  <si>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</si>
  <si>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</si>
  <si>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</si>
  <si>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</si>
  <si>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</si>
  <si>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</si>
  <si>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</si>
  <si>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</si>
  <si>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</si>
  <si>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</si>
  <si>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</si>
  <si>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</si>
  <si>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</si>
  <si>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</si>
  <si>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</si>
  <si>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</si>
  <si>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</si>
  <si>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</si>
  <si>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</si>
  <si>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</si>
  <si>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</si>
  <si>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</si>
  <si>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</si>
  <si>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</si>
  <si>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</si>
  <si>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</si>
  <si>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</si>
  <si>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</si>
  <si>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</si>
  <si>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</si>
  <si>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</si>
  <si>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</si>
  <si>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</si>
  <si>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</si>
  <si>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</si>
  <si>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</si>
  <si>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</si>
  <si>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</si>
  <si>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</si>
  <si>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</si>
  <si>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</si>
  <si>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</si>
  <si>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</si>
  <si>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</si>
  <si>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</si>
  <si>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</si>
  <si>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</si>
  <si>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</si>
  <si>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</si>
  <si>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</si>
  <si>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</si>
  <si>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</si>
  <si>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</si>
  <si>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на 2022г.</t>
  </si>
  <si>
    <t>14.1</t>
  </si>
  <si>
    <t>14.2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</si>
  <si>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</si>
  <si>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</si>
  <si>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</si>
  <si>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</si>
  <si>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</si>
  <si>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</si>
  <si>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 xml:space="preserve">Отчет о реализации муниципальных программ Невьянского городского округа за октябрь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</si>
</sst>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9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0" fontId="19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topLeftCell="A7" zoomScale="108" zoomScaleSheetLayoutView="108" workbookViewId="0">
      <selection activeCell="D85" sqref="D85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71" customWidth="1"/>
    <col min="12" max="12" width="14.7109375" style="71" customWidth="1"/>
    <col min="13" max="13" width="14.5703125" style="71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16.5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4"/>
      <c r="K1" s="64"/>
      <c r="L1" s="64"/>
      <c r="M1" s="64"/>
    </row>
    <row r="2" spans="1:21" ht="17.25" customHeight="1" x14ac:dyDescent="0.25">
      <c r="A2" s="83" t="s">
        <v>171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4"/>
      <c r="K3" s="64"/>
      <c r="L3" s="64"/>
      <c r="M3" s="64" t="s">
        <v>1</v>
      </c>
    </row>
    <row r="4" spans="1:21" ht="33" customHeight="1" x14ac:dyDescent="0.25">
      <c r="A4" s="84" t="s">
        <v>2</v>
      </c>
      <c r="B4" s="85" t="s">
        <v>3</v>
      </c>
      <c r="C4" s="87" t="s">
        <v>9</v>
      </c>
      <c r="D4" s="86" t="s">
        <v>23</v>
      </c>
      <c r="E4" s="86"/>
      <c r="F4" s="86" t="s">
        <v>24</v>
      </c>
      <c r="G4" s="86"/>
      <c r="H4" s="86" t="s">
        <v>4</v>
      </c>
      <c r="I4" s="86"/>
      <c r="J4" s="90" t="s">
        <v>5</v>
      </c>
      <c r="K4" s="90"/>
      <c r="L4" s="90" t="s">
        <v>6</v>
      </c>
      <c r="M4" s="90"/>
    </row>
    <row r="5" spans="1:21" ht="33" customHeight="1" x14ac:dyDescent="0.25">
      <c r="A5" s="84"/>
      <c r="B5" s="85"/>
      <c r="C5" s="88"/>
      <c r="D5" s="61" t="s">
        <v>7</v>
      </c>
      <c r="E5" s="62" t="s">
        <v>8</v>
      </c>
      <c r="F5" s="61" t="s">
        <v>7</v>
      </c>
      <c r="G5" s="62" t="s">
        <v>8</v>
      </c>
      <c r="H5" s="60" t="s">
        <v>7</v>
      </c>
      <c r="I5" s="62" t="s">
        <v>8</v>
      </c>
      <c r="J5" s="65" t="s">
        <v>7</v>
      </c>
      <c r="K5" s="65" t="s">
        <v>8</v>
      </c>
      <c r="L5" s="65" t="s">
        <v>7</v>
      </c>
      <c r="M5" s="65" t="s">
        <v>8</v>
      </c>
      <c r="T5" s="7"/>
      <c r="U5" s="7"/>
    </row>
    <row r="6" spans="1:21" ht="33" customHeight="1" x14ac:dyDescent="0.25">
      <c r="A6" s="84"/>
      <c r="B6" s="85"/>
      <c r="C6" s="89"/>
      <c r="D6" s="61" t="s">
        <v>162</v>
      </c>
      <c r="E6" s="62" t="s">
        <v>162</v>
      </c>
      <c r="F6" s="61" t="s">
        <v>162</v>
      </c>
      <c r="G6" s="62" t="s">
        <v>162</v>
      </c>
      <c r="H6" s="60" t="s">
        <v>162</v>
      </c>
      <c r="I6" s="62" t="s">
        <v>162</v>
      </c>
      <c r="J6" s="66" t="s">
        <v>162</v>
      </c>
      <c r="K6" s="66" t="s">
        <v>162</v>
      </c>
      <c r="L6" s="66" t="s">
        <v>162</v>
      </c>
      <c r="M6" s="66" t="s">
        <v>162</v>
      </c>
      <c r="Q6" s="16"/>
      <c r="R6" s="16"/>
      <c r="S6" s="16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218204.77000000002</v>
      </c>
      <c r="E7" s="35">
        <f t="shared" ref="E7:K7" si="0">SUM(E8+E12+E16+E20+E23+E30+E35+E40+E45+E50+E53+E58+E64+E68+E71+E72)</f>
        <v>163262.1</v>
      </c>
      <c r="F7" s="35">
        <f t="shared" si="0"/>
        <v>1235135.1199999999</v>
      </c>
      <c r="G7" s="35">
        <f t="shared" si="0"/>
        <v>792061.97999999986</v>
      </c>
      <c r="H7" s="35">
        <f>SUM(H8+H12+H16+H20+H23+H30+H35+H40+H45+H50+H53+H58+H64+H68+H71+H72)</f>
        <v>1193203.1800000002</v>
      </c>
      <c r="I7" s="35">
        <f t="shared" si="0"/>
        <v>898708.91</v>
      </c>
      <c r="J7" s="67">
        <f t="shared" si="0"/>
        <v>11998.16</v>
      </c>
      <c r="K7" s="67">
        <f t="shared" si="0"/>
        <v>1560.06</v>
      </c>
      <c r="L7" s="67">
        <f>SUM(L8+L12+L16+L20+L23+L30+L35+L40+L45+L50+L53+L58+L64+L68+L71+L72)</f>
        <v>2658541.23</v>
      </c>
      <c r="M7" s="67">
        <f>SUM(M8+M12+M16+M20+M23+M30+M35+M40+M45+M50+M53+M58+M64+M68+M71+M72)</f>
        <v>1855593.05</v>
      </c>
      <c r="N7" s="7">
        <f>L7-J7</f>
        <v>2646543.0699999998</v>
      </c>
      <c r="O7" s="7">
        <f>M7-K7</f>
        <v>1854032.99</v>
      </c>
      <c r="P7" s="2"/>
      <c r="Q7" s="17">
        <f>L7-J7</f>
        <v>2646543.0699999998</v>
      </c>
      <c r="R7" s="17">
        <f>M7-K7</f>
        <v>1854032.99</v>
      </c>
      <c r="S7" s="20"/>
      <c r="T7" s="21"/>
      <c r="U7" s="7"/>
    </row>
    <row r="8" spans="1:21" ht="71.25" x14ac:dyDescent="0.25">
      <c r="A8" s="36">
        <v>1</v>
      </c>
      <c r="B8" s="34" t="s">
        <v>114</v>
      </c>
      <c r="C8" s="76" t="s">
        <v>10</v>
      </c>
      <c r="D8" s="35">
        <f>SUM(D9:D11)</f>
        <v>288.89999999999998</v>
      </c>
      <c r="E8" s="35">
        <f>SUM(E9:E11)</f>
        <v>250.73</v>
      </c>
      <c r="F8" s="35">
        <f t="shared" ref="F8:M8" si="1">SUM(F9:F11)</f>
        <v>451.6</v>
      </c>
      <c r="G8" s="35">
        <f t="shared" si="1"/>
        <v>308.67</v>
      </c>
      <c r="H8" s="35">
        <f>SUM(H9:H11)</f>
        <v>94484.64</v>
      </c>
      <c r="I8" s="35">
        <f>SUM(I9:I11)</f>
        <v>64465.9</v>
      </c>
      <c r="J8" s="67">
        <f t="shared" si="1"/>
        <v>0</v>
      </c>
      <c r="K8" s="67">
        <f t="shared" si="1"/>
        <v>0</v>
      </c>
      <c r="L8" s="67">
        <f>SUM(L9:L11)</f>
        <v>95225.14</v>
      </c>
      <c r="M8" s="67">
        <f t="shared" si="1"/>
        <v>65025.3</v>
      </c>
    </row>
    <row r="9" spans="1:21" ht="28.5" x14ac:dyDescent="0.25">
      <c r="A9" s="37" t="s">
        <v>25</v>
      </c>
      <c r="B9" s="38" t="s">
        <v>71</v>
      </c>
      <c r="C9" s="76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149.47999999999999</v>
      </c>
      <c r="J9" s="68">
        <v>0</v>
      </c>
      <c r="K9" s="68">
        <v>0</v>
      </c>
      <c r="L9" s="68">
        <f>SUM(D9+F9+H9+J9)</f>
        <v>189</v>
      </c>
      <c r="M9" s="68">
        <f>SUM(E9+G9+I9+K9)</f>
        <v>149.47999999999999</v>
      </c>
    </row>
    <row r="10" spans="1:21" ht="42.75" x14ac:dyDescent="0.25">
      <c r="A10" s="37" t="s">
        <v>26</v>
      </c>
      <c r="B10" s="38" t="s">
        <v>115</v>
      </c>
      <c r="C10" s="76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19.98</v>
      </c>
      <c r="J10" s="68">
        <v>0</v>
      </c>
      <c r="K10" s="68">
        <v>0</v>
      </c>
      <c r="L10" s="68">
        <f t="shared" ref="L10:L66" si="2">SUM(D10+F10+H10+J10)</f>
        <v>20</v>
      </c>
      <c r="M10" s="68">
        <f t="shared" ref="M10:M23" si="3">SUM(E10+G10+I10+K10)</f>
        <v>19.98</v>
      </c>
      <c r="T10" s="7"/>
    </row>
    <row r="11" spans="1:21" ht="75.75" customHeight="1" x14ac:dyDescent="0.25">
      <c r="A11" s="37" t="s">
        <v>27</v>
      </c>
      <c r="B11" s="38" t="s">
        <v>116</v>
      </c>
      <c r="C11" s="40"/>
      <c r="D11" s="39">
        <v>288.89999999999998</v>
      </c>
      <c r="E11" s="39">
        <v>250.73</v>
      </c>
      <c r="F11" s="39">
        <v>451.6</v>
      </c>
      <c r="G11" s="39">
        <v>308.67</v>
      </c>
      <c r="H11" s="39">
        <v>94275.64</v>
      </c>
      <c r="I11" s="39">
        <v>64296.44</v>
      </c>
      <c r="J11" s="68">
        <v>0</v>
      </c>
      <c r="K11" s="68">
        <v>0</v>
      </c>
      <c r="L11" s="68">
        <f>SUM(D11+F11+H11+J11)</f>
        <v>95016.14</v>
      </c>
      <c r="M11" s="68">
        <f>SUM(E11+G11+I11+K11)</f>
        <v>64855.840000000004</v>
      </c>
    </row>
    <row r="12" spans="1:21" ht="60" customHeight="1" x14ac:dyDescent="0.25">
      <c r="A12" s="36">
        <v>2</v>
      </c>
      <c r="B12" s="34" t="s">
        <v>117</v>
      </c>
      <c r="C12" s="76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11887.630000000001</v>
      </c>
      <c r="I12" s="35">
        <f>SUM(I13:I15)</f>
        <v>8262.4599999999991</v>
      </c>
      <c r="J12" s="67">
        <f t="shared" si="4"/>
        <v>0</v>
      </c>
      <c r="K12" s="67">
        <f t="shared" si="4"/>
        <v>0</v>
      </c>
      <c r="L12" s="67">
        <f>SUM(D12+F12+H12+J12)</f>
        <v>11887.630000000001</v>
      </c>
      <c r="M12" s="67">
        <f t="shared" si="3"/>
        <v>8262.4599999999991</v>
      </c>
    </row>
    <row r="13" spans="1:21" ht="47.25" customHeight="1" x14ac:dyDescent="0.25">
      <c r="A13" s="37" t="s">
        <v>28</v>
      </c>
      <c r="B13" s="38" t="s">
        <v>72</v>
      </c>
      <c r="C13" s="76"/>
      <c r="D13" s="39">
        <v>0</v>
      </c>
      <c r="E13" s="39">
        <v>0</v>
      </c>
      <c r="F13" s="39">
        <v>0</v>
      </c>
      <c r="G13" s="39">
        <v>0</v>
      </c>
      <c r="H13" s="39">
        <v>7264.61</v>
      </c>
      <c r="I13" s="39">
        <v>5501.72</v>
      </c>
      <c r="J13" s="68">
        <v>0</v>
      </c>
      <c r="K13" s="68">
        <v>0</v>
      </c>
      <c r="L13" s="68">
        <f t="shared" si="2"/>
        <v>7264.61</v>
      </c>
      <c r="M13" s="68">
        <f t="shared" si="3"/>
        <v>5501.72</v>
      </c>
    </row>
    <row r="14" spans="1:21" ht="35.25" customHeight="1" x14ac:dyDescent="0.25">
      <c r="A14" s="37" t="s">
        <v>29</v>
      </c>
      <c r="B14" s="38" t="s">
        <v>73</v>
      </c>
      <c r="C14" s="76"/>
      <c r="D14" s="39">
        <v>0</v>
      </c>
      <c r="E14" s="39">
        <v>0</v>
      </c>
      <c r="F14" s="39">
        <v>0</v>
      </c>
      <c r="G14" s="39">
        <v>0</v>
      </c>
      <c r="H14" s="39">
        <v>2824.9</v>
      </c>
      <c r="I14" s="39">
        <v>1160.74</v>
      </c>
      <c r="J14" s="68">
        <v>0</v>
      </c>
      <c r="K14" s="68">
        <v>0</v>
      </c>
      <c r="L14" s="68">
        <f t="shared" si="2"/>
        <v>2824.9</v>
      </c>
      <c r="M14" s="68">
        <f t="shared" si="3"/>
        <v>1160.74</v>
      </c>
    </row>
    <row r="15" spans="1:21" ht="49.5" customHeight="1" x14ac:dyDescent="0.25">
      <c r="A15" s="37" t="s">
        <v>30</v>
      </c>
      <c r="B15" s="38" t="s">
        <v>74</v>
      </c>
      <c r="C15" s="76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1600</v>
      </c>
      <c r="J15" s="68">
        <v>0</v>
      </c>
      <c r="K15" s="68">
        <v>0</v>
      </c>
      <c r="L15" s="68">
        <f t="shared" si="2"/>
        <v>1798.12</v>
      </c>
      <c r="M15" s="68">
        <f t="shared" si="3"/>
        <v>1600</v>
      </c>
    </row>
    <row r="16" spans="1:21" ht="64.5" customHeight="1" x14ac:dyDescent="0.25">
      <c r="A16" s="36">
        <v>3</v>
      </c>
      <c r="B16" s="34" t="s">
        <v>118</v>
      </c>
      <c r="C16" s="76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327136.86</v>
      </c>
      <c r="G16" s="41">
        <f t="shared" si="5"/>
        <v>41018.240000000005</v>
      </c>
      <c r="H16" s="41">
        <f>SUM(H17:H19)</f>
        <v>29437.74</v>
      </c>
      <c r="I16" s="41">
        <f>SUM(I17:I19)</f>
        <v>5791.7300000000005</v>
      </c>
      <c r="J16" s="69">
        <f t="shared" si="5"/>
        <v>0</v>
      </c>
      <c r="K16" s="69">
        <f t="shared" si="5"/>
        <v>0</v>
      </c>
      <c r="L16" s="67">
        <f>SUM(D16+F16+H16+J16)</f>
        <v>356574.6</v>
      </c>
      <c r="M16" s="67">
        <f t="shared" si="3"/>
        <v>46809.970000000008</v>
      </c>
    </row>
    <row r="17" spans="1:20" ht="47.25" customHeight="1" x14ac:dyDescent="0.25">
      <c r="A17" s="37" t="s">
        <v>31</v>
      </c>
      <c r="B17" s="38" t="s">
        <v>75</v>
      </c>
      <c r="C17" s="76"/>
      <c r="D17" s="42">
        <v>0</v>
      </c>
      <c r="E17" s="42">
        <v>0</v>
      </c>
      <c r="F17" s="42">
        <v>277066.86</v>
      </c>
      <c r="G17" s="42">
        <v>26340.79</v>
      </c>
      <c r="H17" s="42">
        <v>15041.05</v>
      </c>
      <c r="I17" s="42">
        <v>1537.98</v>
      </c>
      <c r="J17" s="68"/>
      <c r="K17" s="68">
        <v>0</v>
      </c>
      <c r="L17" s="68">
        <f>SUM(D17+F17+H17+J17)</f>
        <v>292107.90999999997</v>
      </c>
      <c r="M17" s="68">
        <f t="shared" si="3"/>
        <v>27878.77</v>
      </c>
    </row>
    <row r="18" spans="1:20" s="18" customFormat="1" ht="33" customHeight="1" x14ac:dyDescent="0.25">
      <c r="A18" s="43" t="s">
        <v>32</v>
      </c>
      <c r="B18" s="44" t="s">
        <v>76</v>
      </c>
      <c r="C18" s="76"/>
      <c r="D18" s="42">
        <v>0</v>
      </c>
      <c r="E18" s="42">
        <v>0</v>
      </c>
      <c r="F18" s="42">
        <v>50070</v>
      </c>
      <c r="G18" s="42">
        <v>14677.45</v>
      </c>
      <c r="H18" s="42">
        <v>12575.74</v>
      </c>
      <c r="I18" s="42">
        <v>3133.53</v>
      </c>
      <c r="J18" s="68">
        <v>0</v>
      </c>
      <c r="K18" s="68">
        <v>0</v>
      </c>
      <c r="L18" s="68">
        <f t="shared" si="2"/>
        <v>62645.74</v>
      </c>
      <c r="M18" s="68">
        <f t="shared" si="3"/>
        <v>17810.98</v>
      </c>
    </row>
    <row r="19" spans="1:20" ht="33" customHeight="1" x14ac:dyDescent="0.25">
      <c r="A19" s="37" t="s">
        <v>33</v>
      </c>
      <c r="B19" s="38" t="s">
        <v>77</v>
      </c>
      <c r="C19" s="76"/>
      <c r="D19" s="42">
        <v>0</v>
      </c>
      <c r="E19" s="42">
        <v>0</v>
      </c>
      <c r="F19" s="42">
        <v>0</v>
      </c>
      <c r="G19" s="42">
        <v>0</v>
      </c>
      <c r="H19" s="42">
        <v>1820.95</v>
      </c>
      <c r="I19" s="42">
        <v>1120.22</v>
      </c>
      <c r="J19" s="68">
        <v>0</v>
      </c>
      <c r="K19" s="68">
        <v>0</v>
      </c>
      <c r="L19" s="68">
        <f t="shared" si="2"/>
        <v>1820.95</v>
      </c>
      <c r="M19" s="68">
        <f t="shared" si="3"/>
        <v>1120.22</v>
      </c>
    </row>
    <row r="20" spans="1:20" ht="60" customHeight="1" x14ac:dyDescent="0.25">
      <c r="A20" s="36">
        <v>4</v>
      </c>
      <c r="B20" s="34" t="s">
        <v>167</v>
      </c>
      <c r="C20" s="76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84625.16</v>
      </c>
      <c r="I20" s="35">
        <f>SUM(I21:I22)</f>
        <v>53778.879999999997</v>
      </c>
      <c r="J20" s="67">
        <f t="shared" si="6"/>
        <v>0</v>
      </c>
      <c r="K20" s="67">
        <f t="shared" si="6"/>
        <v>0</v>
      </c>
      <c r="L20" s="67">
        <f>SUM(D20+F20+H20+J20)</f>
        <v>84625.16</v>
      </c>
      <c r="M20" s="67">
        <f t="shared" si="3"/>
        <v>53778.879999999997</v>
      </c>
    </row>
    <row r="21" spans="1:20" ht="33" customHeight="1" x14ac:dyDescent="0.25">
      <c r="A21" s="37" t="s">
        <v>34</v>
      </c>
      <c r="B21" s="38" t="s">
        <v>78</v>
      </c>
      <c r="C21" s="76"/>
      <c r="D21" s="39">
        <v>0</v>
      </c>
      <c r="E21" s="39">
        <v>0</v>
      </c>
      <c r="F21" s="39">
        <v>0</v>
      </c>
      <c r="G21" s="39">
        <v>0</v>
      </c>
      <c r="H21" s="39">
        <v>83105.56</v>
      </c>
      <c r="I21" s="39">
        <v>53590.6</v>
      </c>
      <c r="J21" s="68">
        <v>0</v>
      </c>
      <c r="K21" s="68">
        <v>0</v>
      </c>
      <c r="L21" s="68">
        <f t="shared" si="2"/>
        <v>83105.56</v>
      </c>
      <c r="M21" s="68">
        <f t="shared" si="3"/>
        <v>53590.6</v>
      </c>
    </row>
    <row r="22" spans="1:20" ht="28.5" x14ac:dyDescent="0.25">
      <c r="A22" s="37" t="s">
        <v>35</v>
      </c>
      <c r="B22" s="38" t="s">
        <v>79</v>
      </c>
      <c r="C22" s="76"/>
      <c r="D22" s="39">
        <v>0</v>
      </c>
      <c r="E22" s="39">
        <v>0</v>
      </c>
      <c r="F22" s="39">
        <v>0</v>
      </c>
      <c r="G22" s="39">
        <v>0</v>
      </c>
      <c r="H22" s="39">
        <v>1519.6</v>
      </c>
      <c r="I22" s="39">
        <v>188.28</v>
      </c>
      <c r="J22" s="68">
        <v>0</v>
      </c>
      <c r="K22" s="68">
        <v>0</v>
      </c>
      <c r="L22" s="68">
        <f t="shared" si="2"/>
        <v>1519.6</v>
      </c>
      <c r="M22" s="68">
        <f t="shared" si="3"/>
        <v>188.28</v>
      </c>
    </row>
    <row r="23" spans="1:20" ht="75.75" customHeight="1" x14ac:dyDescent="0.25">
      <c r="A23" s="45">
        <v>5</v>
      </c>
      <c r="B23" s="34" t="s">
        <v>120</v>
      </c>
      <c r="C23" s="76" t="s">
        <v>14</v>
      </c>
      <c r="D23" s="35">
        <f>SUM(D24:D29)</f>
        <v>2810.92</v>
      </c>
      <c r="E23" s="35">
        <f t="shared" ref="E23:K23" si="7">SUM(E24:E29)</f>
        <v>0</v>
      </c>
      <c r="F23" s="35">
        <f t="shared" si="7"/>
        <v>1292.18</v>
      </c>
      <c r="G23" s="35">
        <f t="shared" si="7"/>
        <v>918.34</v>
      </c>
      <c r="H23" s="35">
        <f>SUM(H24:H29)</f>
        <v>104894.22000000002</v>
      </c>
      <c r="I23" s="67">
        <f>SUM(I24:I29)</f>
        <v>61835.02</v>
      </c>
      <c r="J23" s="67">
        <f t="shared" si="7"/>
        <v>0</v>
      </c>
      <c r="K23" s="67">
        <f t="shared" si="7"/>
        <v>0</v>
      </c>
      <c r="L23" s="67">
        <f>SUM(D23+F23+H23+J23)</f>
        <v>108997.32000000002</v>
      </c>
      <c r="M23" s="67">
        <f t="shared" si="3"/>
        <v>62753.359999999993</v>
      </c>
    </row>
    <row r="24" spans="1:20" ht="75.75" customHeight="1" x14ac:dyDescent="0.25">
      <c r="A24" s="37" t="s">
        <v>36</v>
      </c>
      <c r="B24" s="38" t="s">
        <v>80</v>
      </c>
      <c r="C24" s="76"/>
      <c r="D24" s="39">
        <v>0</v>
      </c>
      <c r="E24" s="39">
        <v>0</v>
      </c>
      <c r="F24" s="39">
        <v>0</v>
      </c>
      <c r="G24" s="39">
        <v>0</v>
      </c>
      <c r="H24" s="39">
        <v>6270</v>
      </c>
      <c r="I24" s="39">
        <v>3349.14</v>
      </c>
      <c r="J24" s="68">
        <v>0</v>
      </c>
      <c r="K24" s="68">
        <v>0</v>
      </c>
      <c r="L24" s="68">
        <f t="shared" si="2"/>
        <v>6270</v>
      </c>
      <c r="M24" s="68">
        <f t="shared" ref="M24:M29" si="8">SUM(E24+G24+I24+K24)</f>
        <v>3349.14</v>
      </c>
    </row>
    <row r="25" spans="1:20" ht="48" customHeight="1" x14ac:dyDescent="0.25">
      <c r="A25" s="37" t="s">
        <v>37</v>
      </c>
      <c r="B25" s="38" t="s">
        <v>81</v>
      </c>
      <c r="C25" s="76"/>
      <c r="D25" s="39">
        <v>0</v>
      </c>
      <c r="E25" s="39">
        <v>0</v>
      </c>
      <c r="F25" s="39">
        <v>0</v>
      </c>
      <c r="G25" s="39">
        <v>0</v>
      </c>
      <c r="H25" s="39">
        <v>5941.85</v>
      </c>
      <c r="I25" s="39">
        <v>4069.09</v>
      </c>
      <c r="J25" s="68">
        <v>0</v>
      </c>
      <c r="K25" s="68">
        <v>0</v>
      </c>
      <c r="L25" s="68">
        <f t="shared" si="2"/>
        <v>5941.85</v>
      </c>
      <c r="M25" s="68">
        <f t="shared" si="8"/>
        <v>4069.09</v>
      </c>
    </row>
    <row r="26" spans="1:20" ht="60.75" customHeight="1" x14ac:dyDescent="0.25">
      <c r="A26" s="37" t="s">
        <v>38</v>
      </c>
      <c r="B26" s="38" t="s">
        <v>121</v>
      </c>
      <c r="C26" s="76"/>
      <c r="D26" s="39">
        <v>0</v>
      </c>
      <c r="E26" s="39">
        <v>0</v>
      </c>
      <c r="F26" s="39">
        <v>0</v>
      </c>
      <c r="G26" s="39">
        <v>0</v>
      </c>
      <c r="H26" s="39">
        <v>24664.41</v>
      </c>
      <c r="I26" s="39">
        <v>16515.86</v>
      </c>
      <c r="J26" s="68">
        <v>0</v>
      </c>
      <c r="K26" s="68">
        <v>0</v>
      </c>
      <c r="L26" s="68">
        <f t="shared" si="2"/>
        <v>24664.41</v>
      </c>
      <c r="M26" s="68">
        <f t="shared" si="8"/>
        <v>16515.86</v>
      </c>
    </row>
    <row r="27" spans="1:20" s="18" customFormat="1" ht="28.5" x14ac:dyDescent="0.25">
      <c r="A27" s="43" t="s">
        <v>39</v>
      </c>
      <c r="B27" s="44" t="s">
        <v>82</v>
      </c>
      <c r="C27" s="76"/>
      <c r="D27" s="39">
        <v>2810.92</v>
      </c>
      <c r="E27" s="39">
        <v>0</v>
      </c>
      <c r="F27" s="39">
        <v>1292.18</v>
      </c>
      <c r="G27" s="39">
        <v>918.34</v>
      </c>
      <c r="H27" s="39">
        <v>60275.41</v>
      </c>
      <c r="I27" s="39">
        <v>32432.75</v>
      </c>
      <c r="J27" s="68">
        <v>0</v>
      </c>
      <c r="K27" s="68">
        <v>0</v>
      </c>
      <c r="L27" s="68">
        <f t="shared" si="2"/>
        <v>64378.51</v>
      </c>
      <c r="M27" s="68">
        <f>SUM(E27+G27+I27+K27)</f>
        <v>33351.089999999997</v>
      </c>
    </row>
    <row r="28" spans="1:20" ht="33" customHeight="1" x14ac:dyDescent="0.25">
      <c r="A28" s="37" t="s">
        <v>40</v>
      </c>
      <c r="B28" s="38" t="s">
        <v>83</v>
      </c>
      <c r="C28" s="76"/>
      <c r="D28" s="39">
        <v>0</v>
      </c>
      <c r="E28" s="39">
        <v>0</v>
      </c>
      <c r="F28" s="39">
        <v>0</v>
      </c>
      <c r="G28" s="39">
        <v>0</v>
      </c>
      <c r="H28" s="39">
        <v>5932.13</v>
      </c>
      <c r="I28" s="39">
        <v>4688.3999999999996</v>
      </c>
      <c r="J28" s="68">
        <v>0</v>
      </c>
      <c r="K28" s="68">
        <v>0</v>
      </c>
      <c r="L28" s="68">
        <f t="shared" si="2"/>
        <v>5932.13</v>
      </c>
      <c r="M28" s="68">
        <f t="shared" si="8"/>
        <v>4688.3999999999996</v>
      </c>
    </row>
    <row r="29" spans="1:20" ht="35.25" customHeight="1" x14ac:dyDescent="0.25">
      <c r="A29" s="37" t="s">
        <v>41</v>
      </c>
      <c r="B29" s="38" t="s">
        <v>84</v>
      </c>
      <c r="C29" s="76"/>
      <c r="D29" s="39">
        <v>0</v>
      </c>
      <c r="E29" s="39">
        <v>0</v>
      </c>
      <c r="F29" s="39">
        <v>0</v>
      </c>
      <c r="G29" s="39">
        <v>0</v>
      </c>
      <c r="H29" s="39">
        <v>1810.42</v>
      </c>
      <c r="I29" s="39">
        <v>779.78</v>
      </c>
      <c r="J29" s="68">
        <v>0</v>
      </c>
      <c r="K29" s="68">
        <v>0</v>
      </c>
      <c r="L29" s="68">
        <f t="shared" si="2"/>
        <v>1810.42</v>
      </c>
      <c r="M29" s="68">
        <f t="shared" si="8"/>
        <v>779.78</v>
      </c>
    </row>
    <row r="30" spans="1:20" ht="102.75" customHeight="1" x14ac:dyDescent="0.25">
      <c r="A30" s="45">
        <v>6</v>
      </c>
      <c r="B30" s="34" t="s">
        <v>122</v>
      </c>
      <c r="C30" s="76" t="s">
        <v>15</v>
      </c>
      <c r="D30" s="35">
        <f>SUM(D31:D34)</f>
        <v>501.06</v>
      </c>
      <c r="E30" s="35">
        <f t="shared" ref="E30:K30" si="9">SUM(E31:E34)</f>
        <v>501.06</v>
      </c>
      <c r="F30" s="35">
        <f t="shared" si="9"/>
        <v>1870.44</v>
      </c>
      <c r="G30" s="35">
        <f t="shared" si="9"/>
        <v>1770.79</v>
      </c>
      <c r="H30" s="35">
        <f>SUM(H31:H34)</f>
        <v>15579.76</v>
      </c>
      <c r="I30" s="35">
        <f>SUM(I31:I34)</f>
        <v>8215.380000000001</v>
      </c>
      <c r="J30" s="67">
        <f t="shared" si="9"/>
        <v>6559.16</v>
      </c>
      <c r="K30" s="67">
        <f t="shared" si="9"/>
        <v>700.86</v>
      </c>
      <c r="L30" s="67">
        <f>SUM(D30+F30+H30+J30)</f>
        <v>24510.420000000002</v>
      </c>
      <c r="M30" s="67">
        <f>SUM(E30+G30+I30+K30)</f>
        <v>11188.090000000002</v>
      </c>
      <c r="N30" s="7">
        <f>L30-J30</f>
        <v>17951.260000000002</v>
      </c>
      <c r="O30" s="7">
        <f>M30-K30</f>
        <v>10487.230000000001</v>
      </c>
      <c r="Q30" s="7">
        <f>D30+F30+H30</f>
        <v>17951.260000000002</v>
      </c>
      <c r="R30" s="7">
        <f>E30+G30+I30</f>
        <v>10487.230000000001</v>
      </c>
      <c r="S30" s="8"/>
      <c r="T30" s="7"/>
    </row>
    <row r="31" spans="1:20" ht="76.5" customHeight="1" x14ac:dyDescent="0.25">
      <c r="A31" s="37" t="s">
        <v>42</v>
      </c>
      <c r="B31" s="38" t="s">
        <v>85</v>
      </c>
      <c r="C31" s="76"/>
      <c r="D31" s="39">
        <v>0</v>
      </c>
      <c r="E31" s="39">
        <v>0</v>
      </c>
      <c r="F31" s="39">
        <v>0</v>
      </c>
      <c r="G31" s="39">
        <v>0</v>
      </c>
      <c r="H31" s="39">
        <v>11954.76</v>
      </c>
      <c r="I31" s="39">
        <v>5422.09</v>
      </c>
      <c r="J31" s="68">
        <v>0</v>
      </c>
      <c r="K31" s="68">
        <v>0</v>
      </c>
      <c r="L31" s="68">
        <f>SUM(D31+F31+H31+J31)</f>
        <v>11954.76</v>
      </c>
      <c r="M31" s="68">
        <f>SUM(E31+G31+I31+K31)</f>
        <v>5422.09</v>
      </c>
    </row>
    <row r="32" spans="1:20" ht="46.5" customHeight="1" x14ac:dyDescent="0.25">
      <c r="A32" s="37" t="s">
        <v>43</v>
      </c>
      <c r="B32" s="38" t="s">
        <v>86</v>
      </c>
      <c r="C32" s="76"/>
      <c r="D32" s="39">
        <v>0</v>
      </c>
      <c r="E32" s="39">
        <v>0</v>
      </c>
      <c r="F32" s="39">
        <v>0</v>
      </c>
      <c r="G32" s="39">
        <v>0</v>
      </c>
      <c r="H32" s="39">
        <v>1858</v>
      </c>
      <c r="I32" s="39">
        <v>1026.29</v>
      </c>
      <c r="J32" s="68">
        <v>0</v>
      </c>
      <c r="K32" s="68">
        <v>0</v>
      </c>
      <c r="L32" s="68">
        <f t="shared" si="2"/>
        <v>1858</v>
      </c>
      <c r="M32" s="68">
        <f t="shared" ref="M32:M67" si="10">SUM(E32+G32+I32+K32)</f>
        <v>1026.29</v>
      </c>
    </row>
    <row r="33" spans="1:20" s="18" customFormat="1" ht="65.25" customHeight="1" x14ac:dyDescent="0.25">
      <c r="A33" s="43" t="s">
        <v>44</v>
      </c>
      <c r="B33" s="44" t="s">
        <v>170</v>
      </c>
      <c r="C33" s="76"/>
      <c r="D33" s="52">
        <v>501.06</v>
      </c>
      <c r="E33" s="52">
        <v>501.06</v>
      </c>
      <c r="F33" s="52">
        <v>1770.79</v>
      </c>
      <c r="G33" s="52">
        <v>1770.79</v>
      </c>
      <c r="H33" s="52">
        <v>1767</v>
      </c>
      <c r="I33" s="52">
        <v>1767</v>
      </c>
      <c r="J33" s="68">
        <v>4543.71</v>
      </c>
      <c r="K33" s="68">
        <v>700.86</v>
      </c>
      <c r="L33" s="68">
        <f>SUM(D33+F33+H33+J33)</f>
        <v>8582.56</v>
      </c>
      <c r="M33" s="68">
        <f t="shared" si="10"/>
        <v>4739.71</v>
      </c>
      <c r="N33" s="8">
        <f>L33-J33</f>
        <v>4038.8499999999995</v>
      </c>
      <c r="O33" s="8">
        <f>M33-K33</f>
        <v>4038.85</v>
      </c>
      <c r="Q33" s="8">
        <f>D33+F33+H33</f>
        <v>4038.85</v>
      </c>
      <c r="R33" s="8">
        <f>E33+G33+I33</f>
        <v>4038.85</v>
      </c>
      <c r="S33" s="8"/>
    </row>
    <row r="34" spans="1:20" ht="61.5" customHeight="1" x14ac:dyDescent="0.25">
      <c r="A34" s="37" t="s">
        <v>45</v>
      </c>
      <c r="B34" s="38" t="s">
        <v>169</v>
      </c>
      <c r="C34" s="76"/>
      <c r="D34" s="39">
        <v>0</v>
      </c>
      <c r="E34" s="39">
        <v>0</v>
      </c>
      <c r="F34" s="39">
        <v>99.65</v>
      </c>
      <c r="G34" s="39">
        <v>0</v>
      </c>
      <c r="H34" s="39">
        <v>0</v>
      </c>
      <c r="I34" s="39">
        <v>0</v>
      </c>
      <c r="J34" s="68">
        <v>2015.45</v>
      </c>
      <c r="K34" s="68"/>
      <c r="L34" s="68">
        <f t="shared" si="2"/>
        <v>2115.1</v>
      </c>
      <c r="M34" s="68">
        <f t="shared" si="10"/>
        <v>0</v>
      </c>
      <c r="N34" s="7">
        <f>L34-J34</f>
        <v>99.649999999999864</v>
      </c>
      <c r="O34" s="7">
        <f>M34-K34</f>
        <v>0</v>
      </c>
      <c r="Q34" s="7">
        <f>D34+F34+H34</f>
        <v>99.65</v>
      </c>
      <c r="R34" s="7">
        <f>E34+G34+I34</f>
        <v>0</v>
      </c>
      <c r="S34" s="8"/>
    </row>
    <row r="35" spans="1:20" ht="57" x14ac:dyDescent="0.25">
      <c r="A35" s="45">
        <v>7</v>
      </c>
      <c r="B35" s="34" t="s">
        <v>125</v>
      </c>
      <c r="C35" s="91" t="s">
        <v>16</v>
      </c>
      <c r="D35" s="35">
        <f>SUM(D36:D39)</f>
        <v>58292.51</v>
      </c>
      <c r="E35" s="35">
        <f t="shared" ref="E35:K35" si="11">SUM(E36:E39)</f>
        <v>50366.2</v>
      </c>
      <c r="F35" s="35">
        <f t="shared" si="11"/>
        <v>645906.22</v>
      </c>
      <c r="G35" s="35">
        <f t="shared" si="11"/>
        <v>541065.2699999999</v>
      </c>
      <c r="H35" s="35">
        <f t="shared" si="11"/>
        <v>466731</v>
      </c>
      <c r="I35" s="35">
        <f t="shared" si="11"/>
        <v>400538.14</v>
      </c>
      <c r="J35" s="67">
        <f t="shared" si="11"/>
        <v>0</v>
      </c>
      <c r="K35" s="67">
        <f t="shared" si="11"/>
        <v>0</v>
      </c>
      <c r="L35" s="67">
        <f>SUM(D35+F35+H35+J35)</f>
        <v>1170929.73</v>
      </c>
      <c r="M35" s="67">
        <f t="shared" si="10"/>
        <v>991969.60999999987</v>
      </c>
    </row>
    <row r="36" spans="1:20" ht="44.25" customHeight="1" x14ac:dyDescent="0.25">
      <c r="A36" s="37" t="s">
        <v>46</v>
      </c>
      <c r="B36" s="38" t="s">
        <v>87</v>
      </c>
      <c r="C36" s="91"/>
      <c r="D36" s="39">
        <v>0</v>
      </c>
      <c r="E36" s="39">
        <v>0</v>
      </c>
      <c r="F36" s="39">
        <v>251893.4</v>
      </c>
      <c r="G36" s="39">
        <v>208305.87</v>
      </c>
      <c r="H36" s="39">
        <v>169008.57</v>
      </c>
      <c r="I36" s="39">
        <v>143174.24</v>
      </c>
      <c r="J36" s="68">
        <v>0</v>
      </c>
      <c r="K36" s="68">
        <v>0</v>
      </c>
      <c r="L36" s="68">
        <f t="shared" si="2"/>
        <v>420901.97</v>
      </c>
      <c r="M36" s="68">
        <f t="shared" si="10"/>
        <v>351480.11</v>
      </c>
      <c r="T36" s="7"/>
    </row>
    <row r="37" spans="1:20" ht="33.75" customHeight="1" x14ac:dyDescent="0.25">
      <c r="A37" s="37" t="s">
        <v>47</v>
      </c>
      <c r="B37" s="38" t="s">
        <v>88</v>
      </c>
      <c r="C37" s="91"/>
      <c r="D37" s="39">
        <f>23957+14057.61+20277.9</f>
        <v>58292.51</v>
      </c>
      <c r="E37" s="39">
        <f>19992.8+10112.19+20261.21</f>
        <v>50366.2</v>
      </c>
      <c r="F37" s="68">
        <v>378151.12</v>
      </c>
      <c r="G37" s="68">
        <v>316912.83</v>
      </c>
      <c r="H37" s="39">
        <v>189079.75</v>
      </c>
      <c r="I37" s="39">
        <v>167322.53</v>
      </c>
      <c r="J37" s="68">
        <v>0</v>
      </c>
      <c r="K37" s="68">
        <v>0</v>
      </c>
      <c r="L37" s="68">
        <f>SUM(D37+F37+H37+J37)</f>
        <v>625523.38</v>
      </c>
      <c r="M37" s="68">
        <f t="shared" si="10"/>
        <v>534601.56000000006</v>
      </c>
    </row>
    <row r="38" spans="1:20" ht="58.5" customHeight="1" x14ac:dyDescent="0.25">
      <c r="A38" s="37" t="s">
        <v>48</v>
      </c>
      <c r="B38" s="38" t="s">
        <v>89</v>
      </c>
      <c r="C38" s="91"/>
      <c r="D38" s="39">
        <v>0</v>
      </c>
      <c r="E38" s="39">
        <v>0</v>
      </c>
      <c r="F38" s="68">
        <v>15861.7</v>
      </c>
      <c r="G38" s="68">
        <v>15846.57</v>
      </c>
      <c r="H38" s="39">
        <v>70261.02</v>
      </c>
      <c r="I38" s="39">
        <v>62864.97</v>
      </c>
      <c r="J38" s="68">
        <v>0</v>
      </c>
      <c r="K38" s="68">
        <v>0</v>
      </c>
      <c r="L38" s="68">
        <f t="shared" si="2"/>
        <v>86122.72</v>
      </c>
      <c r="M38" s="68">
        <f t="shared" si="10"/>
        <v>78711.540000000008</v>
      </c>
    </row>
    <row r="39" spans="1:20" ht="60.75" customHeight="1" x14ac:dyDescent="0.25">
      <c r="A39" s="37" t="s">
        <v>49</v>
      </c>
      <c r="B39" s="38" t="s">
        <v>126</v>
      </c>
      <c r="C39" s="91"/>
      <c r="D39" s="39">
        <v>0</v>
      </c>
      <c r="E39" s="39">
        <v>0</v>
      </c>
      <c r="F39" s="68">
        <v>0</v>
      </c>
      <c r="G39" s="68">
        <v>0</v>
      </c>
      <c r="H39" s="39">
        <v>38381.660000000003</v>
      </c>
      <c r="I39" s="39">
        <v>27176.400000000001</v>
      </c>
      <c r="J39" s="68">
        <v>0</v>
      </c>
      <c r="K39" s="68">
        <v>0</v>
      </c>
      <c r="L39" s="68">
        <f t="shared" si="2"/>
        <v>38381.660000000003</v>
      </c>
      <c r="M39" s="68">
        <f t="shared" si="10"/>
        <v>27176.400000000001</v>
      </c>
    </row>
    <row r="40" spans="1:20" ht="42.75" x14ac:dyDescent="0.25">
      <c r="A40" s="45">
        <v>8</v>
      </c>
      <c r="B40" s="34" t="s">
        <v>127</v>
      </c>
      <c r="C40" s="76" t="s">
        <v>17</v>
      </c>
      <c r="D40" s="35">
        <f>SUM(D41:D44)</f>
        <v>84</v>
      </c>
      <c r="E40" s="35">
        <f t="shared" ref="E40:K40" si="12">SUM(E41:E44)</f>
        <v>84</v>
      </c>
      <c r="F40" s="67">
        <f t="shared" si="12"/>
        <v>2434.5</v>
      </c>
      <c r="G40" s="67">
        <f t="shared" si="12"/>
        <v>2165.94</v>
      </c>
      <c r="H40" s="35">
        <f>SUM(H41:H44)</f>
        <v>164751.35999999999</v>
      </c>
      <c r="I40" s="35">
        <f>SUM(I41:I44)</f>
        <v>133693.94</v>
      </c>
      <c r="J40" s="67">
        <f t="shared" si="12"/>
        <v>0</v>
      </c>
      <c r="K40" s="67">
        <f t="shared" si="12"/>
        <v>0</v>
      </c>
      <c r="L40" s="67">
        <f>SUM(D40+F40+H40+J40)</f>
        <v>167269.85999999999</v>
      </c>
      <c r="M40" s="67">
        <f t="shared" si="10"/>
        <v>135943.88</v>
      </c>
    </row>
    <row r="41" spans="1:20" ht="42.75" x14ac:dyDescent="0.25">
      <c r="A41" s="37" t="s">
        <v>50</v>
      </c>
      <c r="B41" s="38" t="s">
        <v>128</v>
      </c>
      <c r="C41" s="76"/>
      <c r="D41" s="39">
        <v>0</v>
      </c>
      <c r="E41" s="39">
        <v>0</v>
      </c>
      <c r="F41" s="68">
        <v>0</v>
      </c>
      <c r="G41" s="68">
        <v>0</v>
      </c>
      <c r="H41" s="39">
        <v>119.09</v>
      </c>
      <c r="I41" s="39">
        <v>60</v>
      </c>
      <c r="J41" s="68">
        <v>0</v>
      </c>
      <c r="K41" s="68">
        <v>0</v>
      </c>
      <c r="L41" s="68">
        <f t="shared" si="2"/>
        <v>119.09</v>
      </c>
      <c r="M41" s="68">
        <f t="shared" si="10"/>
        <v>60</v>
      </c>
    </row>
    <row r="42" spans="1:20" s="18" customFormat="1" ht="42.75" x14ac:dyDescent="0.25">
      <c r="A42" s="43" t="s">
        <v>51</v>
      </c>
      <c r="B42" s="44" t="s">
        <v>129</v>
      </c>
      <c r="C42" s="76"/>
      <c r="D42" s="39">
        <v>84</v>
      </c>
      <c r="E42" s="39">
        <v>84</v>
      </c>
      <c r="F42" s="68">
        <v>286</v>
      </c>
      <c r="G42" s="68">
        <v>286</v>
      </c>
      <c r="H42" s="39">
        <v>81409.94</v>
      </c>
      <c r="I42" s="39">
        <v>66986.240000000005</v>
      </c>
      <c r="J42" s="68">
        <v>0</v>
      </c>
      <c r="K42" s="68">
        <v>0</v>
      </c>
      <c r="L42" s="68">
        <f t="shared" si="2"/>
        <v>81779.94</v>
      </c>
      <c r="M42" s="68">
        <f t="shared" si="10"/>
        <v>67356.240000000005</v>
      </c>
    </row>
    <row r="43" spans="1:20" ht="28.5" x14ac:dyDescent="0.25">
      <c r="A43" s="37" t="s">
        <v>52</v>
      </c>
      <c r="B43" s="38" t="s">
        <v>90</v>
      </c>
      <c r="C43" s="76"/>
      <c r="D43" s="39">
        <v>0</v>
      </c>
      <c r="E43" s="39">
        <v>0</v>
      </c>
      <c r="F43" s="68">
        <v>2148.5</v>
      </c>
      <c r="G43" s="68">
        <v>1879.94</v>
      </c>
      <c r="H43" s="39">
        <v>56157.87</v>
      </c>
      <c r="I43" s="39">
        <v>46631.040000000001</v>
      </c>
      <c r="J43" s="68">
        <v>0</v>
      </c>
      <c r="K43" s="68">
        <v>0</v>
      </c>
      <c r="L43" s="68">
        <f>SUM(D43+F43+H43+J43)</f>
        <v>58306.37</v>
      </c>
      <c r="M43" s="68">
        <f t="shared" si="10"/>
        <v>48510.98</v>
      </c>
    </row>
    <row r="44" spans="1:20" ht="47.25" customHeight="1" x14ac:dyDescent="0.25">
      <c r="A44" s="37" t="s">
        <v>53</v>
      </c>
      <c r="B44" s="38" t="s">
        <v>130</v>
      </c>
      <c r="C44" s="76"/>
      <c r="D44" s="39">
        <v>0</v>
      </c>
      <c r="E44" s="39">
        <v>0</v>
      </c>
      <c r="F44" s="68">
        <v>0</v>
      </c>
      <c r="G44" s="68">
        <v>0</v>
      </c>
      <c r="H44" s="39">
        <v>27064.46</v>
      </c>
      <c r="I44" s="39">
        <v>20016.66</v>
      </c>
      <c r="J44" s="68">
        <v>0</v>
      </c>
      <c r="K44" s="68">
        <v>0</v>
      </c>
      <c r="L44" s="68">
        <f t="shared" si="2"/>
        <v>27064.46</v>
      </c>
      <c r="M44" s="68">
        <f t="shared" si="10"/>
        <v>20016.66</v>
      </c>
    </row>
    <row r="45" spans="1:20" ht="47.25" customHeight="1" x14ac:dyDescent="0.25">
      <c r="A45" s="45">
        <v>9</v>
      </c>
      <c r="B45" s="34" t="s">
        <v>144</v>
      </c>
      <c r="C45" s="77" t="s">
        <v>18</v>
      </c>
      <c r="D45" s="35">
        <f t="shared" ref="D45:K45" si="13">SUM(D46:D49)</f>
        <v>0</v>
      </c>
      <c r="E45" s="35">
        <f t="shared" si="13"/>
        <v>0</v>
      </c>
      <c r="F45" s="67">
        <f t="shared" si="13"/>
        <v>0</v>
      </c>
      <c r="G45" s="67">
        <f t="shared" si="13"/>
        <v>0</v>
      </c>
      <c r="H45" s="67">
        <f>SUM(H46:H49)</f>
        <v>8864.16</v>
      </c>
      <c r="I45" s="35">
        <f>SUM(I46:I49)</f>
        <v>7062.2000000000007</v>
      </c>
      <c r="J45" s="67">
        <f t="shared" si="13"/>
        <v>0</v>
      </c>
      <c r="K45" s="67">
        <f t="shared" si="13"/>
        <v>0</v>
      </c>
      <c r="L45" s="67">
        <f>SUM(D45+F45+H45+J45)</f>
        <v>8864.16</v>
      </c>
      <c r="M45" s="67">
        <f t="shared" si="10"/>
        <v>7062.2000000000007</v>
      </c>
    </row>
    <row r="46" spans="1:20" ht="28.5" x14ac:dyDescent="0.25">
      <c r="A46" s="37" t="s">
        <v>54</v>
      </c>
      <c r="B46" s="38" t="s">
        <v>91</v>
      </c>
      <c r="C46" s="78"/>
      <c r="D46" s="39">
        <v>0</v>
      </c>
      <c r="E46" s="39">
        <v>0</v>
      </c>
      <c r="F46" s="68">
        <v>0</v>
      </c>
      <c r="G46" s="68">
        <v>0</v>
      </c>
      <c r="H46" s="68">
        <v>6894.05</v>
      </c>
      <c r="I46" s="39">
        <v>5461.33</v>
      </c>
      <c r="J46" s="68">
        <v>0</v>
      </c>
      <c r="K46" s="68">
        <v>0</v>
      </c>
      <c r="L46" s="68">
        <f t="shared" si="2"/>
        <v>6894.05</v>
      </c>
      <c r="M46" s="68">
        <f t="shared" si="10"/>
        <v>5461.33</v>
      </c>
    </row>
    <row r="47" spans="1:20" ht="33" customHeight="1" x14ac:dyDescent="0.25">
      <c r="A47" s="37" t="s">
        <v>55</v>
      </c>
      <c r="B47" s="38" t="s">
        <v>92</v>
      </c>
      <c r="C47" s="78"/>
      <c r="D47" s="39">
        <v>0</v>
      </c>
      <c r="E47" s="39">
        <v>0</v>
      </c>
      <c r="F47" s="68">
        <v>0</v>
      </c>
      <c r="G47" s="68">
        <v>0</v>
      </c>
      <c r="H47" s="39">
        <v>404.11</v>
      </c>
      <c r="I47" s="39">
        <v>314.31</v>
      </c>
      <c r="J47" s="68">
        <v>0</v>
      </c>
      <c r="K47" s="68">
        <v>0</v>
      </c>
      <c r="L47" s="68">
        <f t="shared" si="2"/>
        <v>404.11</v>
      </c>
      <c r="M47" s="68">
        <f t="shared" si="10"/>
        <v>314.31</v>
      </c>
    </row>
    <row r="48" spans="1:20" ht="46.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8">
        <v>0</v>
      </c>
      <c r="G48" s="68">
        <v>0</v>
      </c>
      <c r="H48" s="39">
        <v>25</v>
      </c>
      <c r="I48" s="39">
        <v>0</v>
      </c>
      <c r="J48" s="68">
        <v>0</v>
      </c>
      <c r="K48" s="68">
        <v>0</v>
      </c>
      <c r="L48" s="68">
        <f t="shared" si="2"/>
        <v>25</v>
      </c>
      <c r="M48" s="68">
        <f t="shared" si="10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8">
        <v>0</v>
      </c>
      <c r="G49" s="68">
        <v>0</v>
      </c>
      <c r="H49" s="39">
        <v>1541</v>
      </c>
      <c r="I49" s="39">
        <v>1286.56</v>
      </c>
      <c r="J49" s="68">
        <v>0</v>
      </c>
      <c r="K49" s="68">
        <v>0</v>
      </c>
      <c r="L49" s="68">
        <f t="shared" si="2"/>
        <v>1541</v>
      </c>
      <c r="M49" s="68">
        <f t="shared" si="10"/>
        <v>1286.56</v>
      </c>
    </row>
    <row r="50" spans="1:15" ht="61.5" customHeight="1" x14ac:dyDescent="0.25">
      <c r="A50" s="45">
        <v>10</v>
      </c>
      <c r="B50" s="34" t="s">
        <v>168</v>
      </c>
      <c r="C50" s="76" t="s">
        <v>19</v>
      </c>
      <c r="D50" s="35">
        <f>SUM(D51:D52)</f>
        <v>16234.19</v>
      </c>
      <c r="E50" s="35">
        <f>SUM(E51:E52)</f>
        <v>14446.92</v>
      </c>
      <c r="F50" s="67">
        <f t="shared" ref="F50:K50" si="14">SUM(F51:F52)</f>
        <v>103312.71</v>
      </c>
      <c r="G50" s="67">
        <f t="shared" si="14"/>
        <v>79694.570000000007</v>
      </c>
      <c r="H50" s="35">
        <f>SUM(H51:H52)</f>
        <v>12685.77</v>
      </c>
      <c r="I50" s="35">
        <f>SUM(I51:I52)</f>
        <v>9554.34</v>
      </c>
      <c r="J50" s="67">
        <f t="shared" si="14"/>
        <v>0</v>
      </c>
      <c r="K50" s="67">
        <f t="shared" si="14"/>
        <v>0</v>
      </c>
      <c r="L50" s="67">
        <f>SUM(D50+F50+H50+J50)</f>
        <v>132232.67000000001</v>
      </c>
      <c r="M50" s="67">
        <f t="shared" si="10"/>
        <v>103695.83</v>
      </c>
    </row>
    <row r="51" spans="1:15" ht="63" customHeight="1" x14ac:dyDescent="0.25">
      <c r="A51" s="37" t="s">
        <v>58</v>
      </c>
      <c r="B51" s="38" t="s">
        <v>132</v>
      </c>
      <c r="C51" s="76"/>
      <c r="D51" s="39">
        <v>0</v>
      </c>
      <c r="E51" s="39">
        <v>0</v>
      </c>
      <c r="F51" s="68">
        <v>0</v>
      </c>
      <c r="G51" s="68">
        <v>0</v>
      </c>
      <c r="H51" s="39">
        <v>12685.77</v>
      </c>
      <c r="I51" s="39">
        <v>9554.34</v>
      </c>
      <c r="J51" s="68">
        <v>0</v>
      </c>
      <c r="K51" s="68">
        <v>0</v>
      </c>
      <c r="L51" s="68">
        <f t="shared" si="2"/>
        <v>12685.77</v>
      </c>
      <c r="M51" s="68">
        <f>SUM(E51+G51+I51+K51)</f>
        <v>9554.34</v>
      </c>
    </row>
    <row r="52" spans="1:15" ht="42.75" x14ac:dyDescent="0.25">
      <c r="A52" s="37" t="s">
        <v>59</v>
      </c>
      <c r="B52" s="38" t="s">
        <v>133</v>
      </c>
      <c r="C52" s="76"/>
      <c r="D52" s="39">
        <f>16100+134.19</f>
        <v>16234.19</v>
      </c>
      <c r="E52" s="39">
        <f>14312.73+134.19</f>
        <v>14446.92</v>
      </c>
      <c r="F52" s="68">
        <v>103312.71</v>
      </c>
      <c r="G52" s="68">
        <v>79694.570000000007</v>
      </c>
      <c r="H52" s="39">
        <v>0</v>
      </c>
      <c r="I52" s="39">
        <v>0</v>
      </c>
      <c r="J52" s="68">
        <v>0</v>
      </c>
      <c r="K52" s="68">
        <v>0</v>
      </c>
      <c r="L52" s="68">
        <f>SUM(D52+F52+H52+J52)</f>
        <v>119546.90000000001</v>
      </c>
      <c r="M52" s="68">
        <f t="shared" si="10"/>
        <v>94141.49</v>
      </c>
    </row>
    <row r="53" spans="1:15" ht="58.5" customHeight="1" x14ac:dyDescent="0.25">
      <c r="A53" s="45">
        <v>11</v>
      </c>
      <c r="B53" s="34" t="s">
        <v>134</v>
      </c>
      <c r="C53" s="76" t="s">
        <v>20</v>
      </c>
      <c r="D53" s="35">
        <f>SUM(D54:D57)</f>
        <v>0</v>
      </c>
      <c r="E53" s="35">
        <f t="shared" ref="E53:K53" si="15">SUM(E54:E57)</f>
        <v>0</v>
      </c>
      <c r="F53" s="67">
        <f t="shared" si="15"/>
        <v>150247.19999999998</v>
      </c>
      <c r="G53" s="67">
        <f t="shared" si="15"/>
        <v>122636.75</v>
      </c>
      <c r="H53" s="35">
        <f>SUM(H54:H57)</f>
        <v>108482.38</v>
      </c>
      <c r="I53" s="35">
        <f>SUM(I54:I57)</f>
        <v>84686.29</v>
      </c>
      <c r="J53" s="67">
        <f t="shared" si="15"/>
        <v>0</v>
      </c>
      <c r="K53" s="67">
        <f t="shared" si="15"/>
        <v>0</v>
      </c>
      <c r="L53" s="67">
        <f>SUM(D53+F53+H53+J53)</f>
        <v>258729.58</v>
      </c>
      <c r="M53" s="67">
        <f t="shared" si="10"/>
        <v>207323.03999999998</v>
      </c>
    </row>
    <row r="54" spans="1:15" ht="28.5" x14ac:dyDescent="0.25">
      <c r="A54" s="37" t="s">
        <v>60</v>
      </c>
      <c r="B54" s="38" t="s">
        <v>95</v>
      </c>
      <c r="C54" s="76"/>
      <c r="D54" s="39">
        <v>0</v>
      </c>
      <c r="E54" s="39">
        <v>0</v>
      </c>
      <c r="F54" s="39">
        <v>38.700000000000003</v>
      </c>
      <c r="G54" s="39">
        <v>38.700000000000003</v>
      </c>
      <c r="H54" s="39">
        <v>6989.48</v>
      </c>
      <c r="I54" s="39">
        <v>5284.3</v>
      </c>
      <c r="J54" s="68">
        <v>0</v>
      </c>
      <c r="K54" s="68">
        <v>0</v>
      </c>
      <c r="L54" s="68">
        <f t="shared" si="2"/>
        <v>7028.1799999999994</v>
      </c>
      <c r="M54" s="68">
        <f t="shared" si="10"/>
        <v>5323</v>
      </c>
    </row>
    <row r="55" spans="1:15" ht="59.25" customHeight="1" x14ac:dyDescent="0.25">
      <c r="A55" s="37" t="s">
        <v>61</v>
      </c>
      <c r="B55" s="38" t="s">
        <v>135</v>
      </c>
      <c r="C55" s="76"/>
      <c r="D55" s="39">
        <v>0</v>
      </c>
      <c r="E55" s="39">
        <v>0</v>
      </c>
      <c r="F55" s="39">
        <v>84.6</v>
      </c>
      <c r="G55" s="39">
        <v>84.6</v>
      </c>
      <c r="H55" s="39">
        <v>1068.1500000000001</v>
      </c>
      <c r="I55" s="39">
        <v>937.08</v>
      </c>
      <c r="J55" s="68">
        <v>0</v>
      </c>
      <c r="K55" s="68">
        <v>0</v>
      </c>
      <c r="L55" s="68">
        <f t="shared" si="2"/>
        <v>1152.75</v>
      </c>
      <c r="M55" s="68">
        <f t="shared" si="10"/>
        <v>1021.6800000000001</v>
      </c>
    </row>
    <row r="56" spans="1:15" ht="42.75" x14ac:dyDescent="0.25">
      <c r="A56" s="37" t="s">
        <v>62</v>
      </c>
      <c r="B56" s="38" t="s">
        <v>96</v>
      </c>
      <c r="C56" s="76"/>
      <c r="D56" s="39">
        <v>0</v>
      </c>
      <c r="E56" s="39">
        <v>0</v>
      </c>
      <c r="F56" s="39">
        <v>150000</v>
      </c>
      <c r="G56" s="39">
        <v>122389.55</v>
      </c>
      <c r="H56" s="39">
        <v>71139.37</v>
      </c>
      <c r="I56" s="39">
        <v>58215.199999999997</v>
      </c>
      <c r="J56" s="68">
        <v>0</v>
      </c>
      <c r="K56" s="68">
        <v>0</v>
      </c>
      <c r="L56" s="68">
        <f t="shared" si="2"/>
        <v>221139.37</v>
      </c>
      <c r="M56" s="68">
        <f t="shared" si="10"/>
        <v>180604.75</v>
      </c>
    </row>
    <row r="57" spans="1:15" ht="42.75" x14ac:dyDescent="0.25">
      <c r="A57" s="37" t="s">
        <v>63</v>
      </c>
      <c r="B57" s="38" t="s">
        <v>97</v>
      </c>
      <c r="C57" s="76"/>
      <c r="D57" s="39">
        <v>0</v>
      </c>
      <c r="E57" s="39">
        <v>0</v>
      </c>
      <c r="F57" s="39">
        <v>123.9</v>
      </c>
      <c r="G57" s="39">
        <v>123.9</v>
      </c>
      <c r="H57" s="39">
        <v>29285.38</v>
      </c>
      <c r="I57" s="39">
        <v>20249.71</v>
      </c>
      <c r="J57" s="68">
        <v>0</v>
      </c>
      <c r="K57" s="68">
        <v>0</v>
      </c>
      <c r="L57" s="68">
        <f t="shared" si="2"/>
        <v>29409.280000000002</v>
      </c>
      <c r="M57" s="68">
        <f t="shared" si="10"/>
        <v>20373.61</v>
      </c>
    </row>
    <row r="58" spans="1:15" ht="71.25" x14ac:dyDescent="0.25">
      <c r="A58" s="45">
        <v>12</v>
      </c>
      <c r="B58" s="57" t="s">
        <v>110</v>
      </c>
      <c r="C58" s="77" t="s">
        <v>21</v>
      </c>
      <c r="D58" s="35">
        <f>SUM(D59:D63)</f>
        <v>271.19</v>
      </c>
      <c r="E58" s="35">
        <f t="shared" ref="E58:K58" si="16">SUM(E59:E63)</f>
        <v>271.19</v>
      </c>
      <c r="F58" s="35">
        <f t="shared" si="16"/>
        <v>425.41</v>
      </c>
      <c r="G58" s="35">
        <f t="shared" si="16"/>
        <v>425.41</v>
      </c>
      <c r="H58" s="35">
        <f>SUM(H59:H63)</f>
        <v>6338.72</v>
      </c>
      <c r="I58" s="35">
        <f>SUM(I59:I63)</f>
        <v>5446.31</v>
      </c>
      <c r="J58" s="67">
        <f t="shared" si="16"/>
        <v>339</v>
      </c>
      <c r="K58" s="67">
        <f t="shared" si="16"/>
        <v>859.2</v>
      </c>
      <c r="L58" s="67">
        <f>SUM(D58+F58+H58+J58)</f>
        <v>7374.3200000000006</v>
      </c>
      <c r="M58" s="67">
        <f t="shared" si="10"/>
        <v>7002.1100000000006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78"/>
      <c r="D59" s="39">
        <v>271.19</v>
      </c>
      <c r="E59" s="39">
        <v>271.19</v>
      </c>
      <c r="F59" s="68">
        <v>425.41</v>
      </c>
      <c r="G59" s="68">
        <v>425.41</v>
      </c>
      <c r="H59" s="39">
        <v>94.2</v>
      </c>
      <c r="I59" s="39">
        <v>94.2</v>
      </c>
      <c r="J59" s="68">
        <v>339</v>
      </c>
      <c r="K59" s="68">
        <v>859.2</v>
      </c>
      <c r="L59" s="68">
        <f>SUM(D59+F59+H59+J59)</f>
        <v>1129.8000000000002</v>
      </c>
      <c r="M59" s="68">
        <f>SUM(E59+G59+I59+K59)</f>
        <v>1650</v>
      </c>
      <c r="N59" s="8"/>
      <c r="O59" s="8"/>
    </row>
    <row r="60" spans="1:15" ht="57" x14ac:dyDescent="0.25">
      <c r="A60" s="37" t="s">
        <v>65</v>
      </c>
      <c r="B60" s="44" t="s">
        <v>106</v>
      </c>
      <c r="C60" s="78"/>
      <c r="D60" s="39">
        <v>0</v>
      </c>
      <c r="E60" s="39">
        <v>0</v>
      </c>
      <c r="F60" s="39">
        <v>0</v>
      </c>
      <c r="G60" s="39">
        <v>0</v>
      </c>
      <c r="H60" s="39">
        <v>1030</v>
      </c>
      <c r="I60" s="39">
        <v>1029.98</v>
      </c>
      <c r="J60" s="68">
        <v>0</v>
      </c>
      <c r="K60" s="68">
        <v>0</v>
      </c>
      <c r="L60" s="68">
        <f t="shared" si="2"/>
        <v>1030</v>
      </c>
      <c r="M60" s="68">
        <f t="shared" si="10"/>
        <v>1029.98</v>
      </c>
      <c r="N60" s="8"/>
      <c r="O60" s="8"/>
    </row>
    <row r="61" spans="1:15" ht="59.25" customHeight="1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499.85</v>
      </c>
      <c r="J61" s="68">
        <v>0</v>
      </c>
      <c r="K61" s="68">
        <v>0</v>
      </c>
      <c r="L61" s="68">
        <f t="shared" si="2"/>
        <v>558.5</v>
      </c>
      <c r="M61" s="68">
        <f t="shared" si="10"/>
        <v>499.85</v>
      </c>
      <c r="N61" s="8"/>
      <c r="O61" s="8"/>
    </row>
    <row r="62" spans="1:15" ht="60.75" customHeight="1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4556.0200000000004</v>
      </c>
      <c r="I62" s="39">
        <v>3722.28</v>
      </c>
      <c r="J62" s="68">
        <v>0</v>
      </c>
      <c r="K62" s="68">
        <v>0</v>
      </c>
      <c r="L62" s="68">
        <f t="shared" si="2"/>
        <v>4556.0200000000004</v>
      </c>
      <c r="M62" s="68">
        <f t="shared" si="10"/>
        <v>3722.28</v>
      </c>
      <c r="N62" s="8"/>
      <c r="O62" s="8"/>
    </row>
    <row r="63" spans="1:15" ht="63" customHeight="1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100</v>
      </c>
      <c r="I63" s="39">
        <v>100</v>
      </c>
      <c r="J63" s="68">
        <v>0</v>
      </c>
      <c r="K63" s="68">
        <v>0</v>
      </c>
      <c r="L63" s="68">
        <f t="shared" si="2"/>
        <v>100</v>
      </c>
      <c r="M63" s="68">
        <f t="shared" si="10"/>
        <v>100</v>
      </c>
      <c r="N63" s="8"/>
      <c r="O63" s="8"/>
    </row>
    <row r="64" spans="1:15" ht="57" x14ac:dyDescent="0.25">
      <c r="A64" s="50">
        <v>13</v>
      </c>
      <c r="B64" s="57" t="s">
        <v>111</v>
      </c>
      <c r="C64" s="76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19255.309999999998</v>
      </c>
      <c r="I64" s="35">
        <f>SUM(I65:I67)</f>
        <v>13358.42</v>
      </c>
      <c r="J64" s="67">
        <f t="shared" si="17"/>
        <v>0</v>
      </c>
      <c r="K64" s="67">
        <f t="shared" si="17"/>
        <v>0</v>
      </c>
      <c r="L64" s="67">
        <f>SUM(D64+F64+H64+J64)</f>
        <v>19255.309999999998</v>
      </c>
      <c r="M64" s="67">
        <f t="shared" si="10"/>
        <v>13358.42</v>
      </c>
    </row>
    <row r="65" spans="1:13" ht="33" customHeight="1" x14ac:dyDescent="0.25">
      <c r="A65" s="43" t="s">
        <v>69</v>
      </c>
      <c r="B65" s="44" t="s">
        <v>98</v>
      </c>
      <c r="C65" s="76"/>
      <c r="D65" s="39">
        <v>0</v>
      </c>
      <c r="E65" s="39">
        <v>0</v>
      </c>
      <c r="F65" s="39">
        <v>0</v>
      </c>
      <c r="G65" s="39">
        <v>0</v>
      </c>
      <c r="H65" s="39">
        <v>3.68</v>
      </c>
      <c r="I65" s="39">
        <v>3.03</v>
      </c>
      <c r="J65" s="68">
        <v>0</v>
      </c>
      <c r="K65" s="68">
        <v>0</v>
      </c>
      <c r="L65" s="68">
        <f t="shared" si="2"/>
        <v>3.68</v>
      </c>
      <c r="M65" s="68">
        <f t="shared" si="10"/>
        <v>3.03</v>
      </c>
    </row>
    <row r="66" spans="1:13" ht="42.75" x14ac:dyDescent="0.25">
      <c r="A66" s="43" t="s">
        <v>70</v>
      </c>
      <c r="B66" s="44" t="s">
        <v>99</v>
      </c>
      <c r="C66" s="76"/>
      <c r="D66" s="39">
        <v>0</v>
      </c>
      <c r="E66" s="39">
        <v>0</v>
      </c>
      <c r="F66" s="39">
        <v>0</v>
      </c>
      <c r="G66" s="39">
        <v>0</v>
      </c>
      <c r="H66" s="39">
        <v>1539.21</v>
      </c>
      <c r="I66" s="39">
        <v>687.84</v>
      </c>
      <c r="J66" s="68">
        <v>0</v>
      </c>
      <c r="K66" s="68">
        <v>0</v>
      </c>
      <c r="L66" s="68">
        <f t="shared" si="2"/>
        <v>1539.21</v>
      </c>
      <c r="M66" s="68">
        <f t="shared" si="10"/>
        <v>687.84</v>
      </c>
    </row>
    <row r="67" spans="1:13" ht="62.25" customHeight="1" x14ac:dyDescent="0.25">
      <c r="A67" s="43" t="s">
        <v>153</v>
      </c>
      <c r="B67" s="44" t="s">
        <v>112</v>
      </c>
      <c r="C67" s="76"/>
      <c r="D67" s="39">
        <v>0</v>
      </c>
      <c r="E67" s="39">
        <v>0</v>
      </c>
      <c r="F67" s="39">
        <v>0</v>
      </c>
      <c r="G67" s="39">
        <v>0</v>
      </c>
      <c r="H67" s="39">
        <v>17712.419999999998</v>
      </c>
      <c r="I67" s="39">
        <v>12667.55</v>
      </c>
      <c r="J67" s="68">
        <v>0</v>
      </c>
      <c r="K67" s="68">
        <v>0</v>
      </c>
      <c r="L67" s="68">
        <f>SUM(D67+F67+H67+J67)</f>
        <v>17712.419999999998</v>
      </c>
      <c r="M67" s="68">
        <f t="shared" si="10"/>
        <v>12667.55</v>
      </c>
    </row>
    <row r="68" spans="1:13" ht="58.5" customHeight="1" x14ac:dyDescent="0.25">
      <c r="A68" s="50" t="s">
        <v>100</v>
      </c>
      <c r="B68" s="57" t="s">
        <v>113</v>
      </c>
      <c r="C68" s="51" t="s">
        <v>101</v>
      </c>
      <c r="D68" s="35">
        <f>SUM(D69:D70)</f>
        <v>139722</v>
      </c>
      <c r="E68" s="35">
        <f t="shared" ref="E68:K68" si="18">SUM(E69:E70)</f>
        <v>97342</v>
      </c>
      <c r="F68" s="35">
        <f t="shared" si="18"/>
        <v>2058</v>
      </c>
      <c r="G68" s="35">
        <f t="shared" si="18"/>
        <v>2058</v>
      </c>
      <c r="H68" s="35">
        <f t="shared" si="18"/>
        <v>64887.37</v>
      </c>
      <c r="I68" s="35">
        <f t="shared" si="18"/>
        <v>41747.370000000003</v>
      </c>
      <c r="J68" s="67">
        <f t="shared" si="18"/>
        <v>5100</v>
      </c>
      <c r="K68" s="67">
        <f t="shared" si="18"/>
        <v>0</v>
      </c>
      <c r="L68" s="67">
        <f t="shared" ref="L68:M72" si="19">SUM(D68+F68+H68+J68)</f>
        <v>211767.37</v>
      </c>
      <c r="M68" s="67">
        <f t="shared" si="19"/>
        <v>141147.37</v>
      </c>
    </row>
    <row r="69" spans="1:13" s="1" customFormat="1" ht="47.25" customHeight="1" x14ac:dyDescent="0.25">
      <c r="A69" s="43" t="s">
        <v>163</v>
      </c>
      <c r="B69" s="38" t="s">
        <v>165</v>
      </c>
      <c r="C69" s="56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8">
        <v>0</v>
      </c>
      <c r="K69" s="68">
        <v>0</v>
      </c>
      <c r="L69" s="67">
        <f t="shared" si="19"/>
        <v>0</v>
      </c>
      <c r="M69" s="67">
        <f t="shared" si="19"/>
        <v>0</v>
      </c>
    </row>
    <row r="70" spans="1:13" s="1" customFormat="1" ht="49.5" customHeight="1" x14ac:dyDescent="0.25">
      <c r="A70" s="43" t="s">
        <v>164</v>
      </c>
      <c r="B70" s="38" t="s">
        <v>166</v>
      </c>
      <c r="C70" s="56"/>
      <c r="D70" s="39">
        <f>70000+27342+42380</f>
        <v>139722</v>
      </c>
      <c r="E70" s="39">
        <f>70000+27342+0</f>
        <v>97342</v>
      </c>
      <c r="F70" s="39">
        <v>2058</v>
      </c>
      <c r="G70" s="39">
        <v>2058</v>
      </c>
      <c r="H70" s="39">
        <v>64887.37</v>
      </c>
      <c r="I70" s="39">
        <v>41747.370000000003</v>
      </c>
      <c r="J70" s="68">
        <v>5100</v>
      </c>
      <c r="K70" s="68">
        <v>0</v>
      </c>
      <c r="L70" s="67">
        <f>SUM(D70+F70+H70+J70)</f>
        <v>211767.37</v>
      </c>
      <c r="M70" s="67">
        <f t="shared" si="19"/>
        <v>141147.37</v>
      </c>
    </row>
    <row r="71" spans="1:13" ht="74.25" customHeight="1" x14ac:dyDescent="0.25">
      <c r="A71" s="50" t="s">
        <v>102</v>
      </c>
      <c r="B71" s="57" t="s">
        <v>103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35">
        <v>252.93</v>
      </c>
      <c r="J71" s="67">
        <v>0</v>
      </c>
      <c r="K71" s="67">
        <v>0</v>
      </c>
      <c r="L71" s="67">
        <f t="shared" si="19"/>
        <v>277.95999999999998</v>
      </c>
      <c r="M71" s="67">
        <f t="shared" si="19"/>
        <v>252.93</v>
      </c>
    </row>
    <row r="72" spans="1:13" ht="75" customHeight="1" x14ac:dyDescent="0.25">
      <c r="A72" s="50" t="s">
        <v>138</v>
      </c>
      <c r="B72" s="57" t="s">
        <v>136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20</v>
      </c>
      <c r="I72" s="35">
        <v>19.600000000000001</v>
      </c>
      <c r="J72" s="67">
        <v>0</v>
      </c>
      <c r="K72" s="67">
        <v>0</v>
      </c>
      <c r="L72" s="67">
        <f t="shared" si="19"/>
        <v>20</v>
      </c>
      <c r="M72" s="67">
        <f t="shared" si="19"/>
        <v>19.600000000000001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70"/>
      <c r="K73" s="70"/>
      <c r="L73" s="70"/>
      <c r="M73" s="70"/>
    </row>
    <row r="74" spans="1:13" ht="15.75" x14ac:dyDescent="0.25">
      <c r="A74" s="14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3"/>
    </row>
    <row r="75" spans="1:13" ht="32.25" hidden="1" customHeight="1" x14ac:dyDescent="0.25">
      <c r="A75" s="14"/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2"/>
      <c r="M75" s="63"/>
    </row>
    <row r="76" spans="1:13" ht="33.75" hidden="1" customHeight="1" x14ac:dyDescent="0.25">
      <c r="A76" s="14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63"/>
    </row>
    <row r="77" spans="1:13" ht="33" hidden="1" customHeight="1" x14ac:dyDescent="0.25">
      <c r="A77" s="1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63"/>
    </row>
    <row r="78" spans="1:13" s="18" customFormat="1" ht="33" hidden="1" customHeight="1" x14ac:dyDescent="0.25">
      <c r="A78" s="19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63"/>
    </row>
    <row r="79" spans="1:13" ht="31.5" hidden="1" customHeight="1" x14ac:dyDescent="0.2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63"/>
    </row>
    <row r="80" spans="1:13" ht="33" hidden="1" customHeight="1" x14ac:dyDescent="0.2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2"/>
    </row>
    <row r="81" spans="1:13" ht="33" hidden="1" customHeight="1" x14ac:dyDescent="0.2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4"/>
    </row>
    <row r="82" spans="1:13" ht="33" hidden="1" customHeight="1" x14ac:dyDescent="0.25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4"/>
    </row>
    <row r="83" spans="1:13" s="98" customFormat="1" ht="33" customHeight="1" x14ac:dyDescent="0.25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7"/>
    </row>
    <row r="84" spans="1:13" s="98" customFormat="1" ht="33" customHeight="1" x14ac:dyDescent="0.25">
      <c r="A84" s="95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7"/>
    </row>
  </sheetData>
  <mergeCells count="33">
    <mergeCell ref="B82:L82"/>
    <mergeCell ref="B83:L83"/>
    <mergeCell ref="B84:L84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</mergeCells>
  <phoneticPr fontId="9" type="noConversion"/>
  <pageMargins left="0.62" right="0.19685039370078741" top="0.19685039370078741" bottom="0.51181102362204722" header="0.15748031496062992" footer="0.51181102362204722"/>
  <pageSetup paperSize="9" scale="65" fitToHeight="5" orientation="landscape" r:id="rId1"/>
  <rowBreaks count="4" manualBreakCount="4">
    <brk id="19" max="12" man="1"/>
    <brk id="34" max="12" man="1"/>
    <brk id="52" max="12" man="1"/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83" t="s">
        <v>156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84" t="s">
        <v>2</v>
      </c>
      <c r="B4" s="92" t="s">
        <v>3</v>
      </c>
      <c r="C4" s="87" t="s">
        <v>9</v>
      </c>
      <c r="D4" s="92" t="s">
        <v>23</v>
      </c>
      <c r="E4" s="92"/>
      <c r="F4" s="92" t="s">
        <v>24</v>
      </c>
      <c r="G4" s="92"/>
      <c r="H4" s="92" t="s">
        <v>4</v>
      </c>
      <c r="I4" s="92"/>
      <c r="J4" s="92" t="s">
        <v>5</v>
      </c>
      <c r="K4" s="92"/>
      <c r="L4" s="92" t="s">
        <v>6</v>
      </c>
      <c r="M4" s="92"/>
    </row>
    <row r="5" spans="1:21" ht="33" customHeight="1" x14ac:dyDescent="0.25">
      <c r="A5" s="84"/>
      <c r="B5" s="92"/>
      <c r="C5" s="88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84"/>
      <c r="B6" s="92"/>
      <c r="C6" s="89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76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76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76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76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76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76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76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76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76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76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76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76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76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76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76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76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76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76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76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76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76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76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71.25" x14ac:dyDescent="0.25">
      <c r="A31" s="37" t="s">
        <v>42</v>
      </c>
      <c r="B31" s="38" t="s">
        <v>85</v>
      </c>
      <c r="C31" s="76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76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76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76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91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91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91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91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91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76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76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76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76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76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77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78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78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76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76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76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76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76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76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76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76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77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78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78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76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76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76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76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15"/>
    </row>
    <row r="73" spans="1:13" ht="42" customHeight="1" x14ac:dyDescent="0.25">
      <c r="A73" s="14"/>
      <c r="B73" s="75" t="s">
        <v>141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22" t="s">
        <v>140</v>
      </c>
    </row>
    <row r="74" spans="1:13" ht="42" customHeight="1" x14ac:dyDescent="0.25">
      <c r="A74" s="14"/>
      <c r="B74" s="75" t="s">
        <v>143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22" t="s">
        <v>142</v>
      </c>
    </row>
    <row r="75" spans="1:13" ht="42" customHeight="1" x14ac:dyDescent="0.25">
      <c r="A75" s="14"/>
      <c r="B75" s="75" t="s">
        <v>146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22" t="s">
        <v>145</v>
      </c>
    </row>
    <row r="76" spans="1:13" s="18" customFormat="1" ht="42" customHeight="1" x14ac:dyDescent="0.25">
      <c r="A76" s="19"/>
      <c r="B76" s="75" t="s">
        <v>149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22" t="s">
        <v>147</v>
      </c>
    </row>
    <row r="77" spans="1:13" ht="42" customHeight="1" x14ac:dyDescent="0.25">
      <c r="B77" s="75" t="s">
        <v>150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23" t="s">
        <v>148</v>
      </c>
    </row>
    <row r="78" spans="1:13" ht="42" customHeight="1" x14ac:dyDescent="0.25">
      <c r="B78" s="75" t="s">
        <v>152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23" t="s">
        <v>151</v>
      </c>
    </row>
    <row r="79" spans="1:13" ht="42" customHeight="1" x14ac:dyDescent="0.25">
      <c r="B79" s="75" t="s">
        <v>155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23" t="s">
        <v>154</v>
      </c>
    </row>
    <row r="80" spans="1:13" ht="38.25" customHeight="1" x14ac:dyDescent="0.25">
      <c r="B80" s="75" t="s">
        <v>157</v>
      </c>
      <c r="C80" s="75"/>
      <c r="D80" s="75"/>
      <c r="E80" s="75"/>
      <c r="F80" s="75"/>
      <c r="G80" s="75"/>
      <c r="H80" s="75"/>
      <c r="I80" s="75"/>
      <c r="J80" s="75"/>
      <c r="K80" s="75"/>
      <c r="L80" s="80"/>
      <c r="M80" s="23" t="s">
        <v>159</v>
      </c>
    </row>
    <row r="81" spans="2:13" ht="42" customHeight="1" x14ac:dyDescent="0.25">
      <c r="B81" s="75" t="s">
        <v>152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23" t="s">
        <v>160</v>
      </c>
    </row>
    <row r="82" spans="2:13" ht="43.5" customHeight="1" x14ac:dyDescent="0.25">
      <c r="B82" s="75" t="s">
        <v>158</v>
      </c>
      <c r="C82" s="75"/>
      <c r="D82" s="75"/>
      <c r="E82" s="75"/>
      <c r="F82" s="75"/>
      <c r="G82" s="75"/>
      <c r="H82" s="75"/>
      <c r="I82" s="75"/>
      <c r="J82" s="75"/>
      <c r="K82" s="75"/>
      <c r="L82" s="80"/>
      <c r="M82" s="23" t="s">
        <v>161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2022-11-03T10:19:19Z</cp:lastPrinted>
  <dcterms:created xsi:type="dcterms:W3CDTF">2015-10-02T05:38:20Z</dcterms:created>
  <dcterms:modified xsi:type="dcterms:W3CDTF">2022-11-05T10:36:18Z</dcterms:modified>
</cp:coreProperties>
</file>