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01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1">Расходы!$A$1:$H$68</definedName>
  </definedNames>
  <calcPr calcId="124519"/>
</workbook>
</file>

<file path=xl/calcChain.xml><?xml version="1.0" encoding="utf-8"?>
<calcChain xmlns="http://schemas.openxmlformats.org/spreadsheetml/2006/main">
  <c r="D62" i="14"/>
  <c r="E62"/>
  <c r="F62"/>
  <c r="C62"/>
  <c r="D60"/>
  <c r="E60"/>
  <c r="F60"/>
  <c r="C60"/>
  <c r="D56"/>
  <c r="E56"/>
  <c r="F56"/>
  <c r="C56"/>
  <c r="D52"/>
  <c r="E52"/>
  <c r="F52"/>
  <c r="C52"/>
  <c r="D46"/>
  <c r="E46"/>
  <c r="F46"/>
  <c r="C46"/>
  <c r="D44"/>
  <c r="E44"/>
  <c r="F44"/>
  <c r="C44"/>
  <c r="D41"/>
  <c r="E41"/>
  <c r="F41"/>
  <c r="C41"/>
  <c r="D35"/>
  <c r="E35"/>
  <c r="F35"/>
  <c r="C35"/>
  <c r="D31"/>
  <c r="E31"/>
  <c r="F31"/>
  <c r="C31"/>
  <c r="D26"/>
  <c r="E26"/>
  <c r="F26"/>
  <c r="C26"/>
  <c r="D19"/>
  <c r="E19"/>
  <c r="F19"/>
  <c r="C19"/>
  <c r="D15"/>
  <c r="E15"/>
  <c r="F15"/>
  <c r="C15"/>
  <c r="D6"/>
  <c r="E6"/>
  <c r="F6"/>
  <c r="C6"/>
  <c r="F201" i="4" l="1"/>
  <c r="F200"/>
  <c r="D199"/>
  <c r="F199" s="1"/>
  <c r="C199"/>
  <c r="F198"/>
  <c r="F197"/>
  <c r="F196"/>
  <c r="F195"/>
  <c r="D194"/>
  <c r="C194"/>
  <c r="F193"/>
  <c r="D192"/>
  <c r="F192" s="1"/>
  <c r="C192"/>
  <c r="F191"/>
  <c r="E191"/>
  <c r="F190"/>
  <c r="E190"/>
  <c r="F189"/>
  <c r="E189"/>
  <c r="F188"/>
  <c r="E188"/>
  <c r="D187"/>
  <c r="C187"/>
  <c r="C183" s="1"/>
  <c r="F186"/>
  <c r="F185"/>
  <c r="E185"/>
  <c r="F184"/>
  <c r="E184"/>
  <c r="D183"/>
  <c r="F182"/>
  <c r="E182"/>
  <c r="F181"/>
  <c r="E181"/>
  <c r="F180"/>
  <c r="D180"/>
  <c r="E180" s="1"/>
  <c r="C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D167"/>
  <c r="C167"/>
  <c r="C165" s="1"/>
  <c r="F166"/>
  <c r="E166"/>
  <c r="F164"/>
  <c r="E164"/>
  <c r="F163"/>
  <c r="E163"/>
  <c r="F162"/>
  <c r="E162"/>
  <c r="F161"/>
  <c r="E161"/>
  <c r="F160"/>
  <c r="E160"/>
  <c r="F159"/>
  <c r="E159"/>
  <c r="F158"/>
  <c r="F157"/>
  <c r="E157"/>
  <c r="D156"/>
  <c r="D147" s="1"/>
  <c r="C156"/>
  <c r="F155"/>
  <c r="E155"/>
  <c r="F154"/>
  <c r="E154"/>
  <c r="F153"/>
  <c r="D153"/>
  <c r="C153"/>
  <c r="F152"/>
  <c r="E152"/>
  <c r="F151"/>
  <c r="F150"/>
  <c r="E150"/>
  <c r="F149"/>
  <c r="E149"/>
  <c r="F148"/>
  <c r="E148"/>
  <c r="C147"/>
  <c r="F146"/>
  <c r="E146"/>
  <c r="F145"/>
  <c r="E145"/>
  <c r="D144"/>
  <c r="C144"/>
  <c r="F141"/>
  <c r="E141"/>
  <c r="D140"/>
  <c r="F140" s="1"/>
  <c r="C140"/>
  <c r="F139"/>
  <c r="F138"/>
  <c r="F137"/>
  <c r="D136"/>
  <c r="C136"/>
  <c r="F136" s="1"/>
  <c r="F134"/>
  <c r="E134"/>
  <c r="F133"/>
  <c r="E133"/>
  <c r="F132"/>
  <c r="E132"/>
  <c r="D131"/>
  <c r="D130" s="1"/>
  <c r="C131"/>
  <c r="C130" s="1"/>
  <c r="F129"/>
  <c r="E129"/>
  <c r="F128"/>
  <c r="E128"/>
  <c r="F127"/>
  <c r="E127"/>
  <c r="D126"/>
  <c r="C126"/>
  <c r="F125"/>
  <c r="E125"/>
  <c r="F124"/>
  <c r="E124"/>
  <c r="C123"/>
  <c r="F122"/>
  <c r="E122"/>
  <c r="F121"/>
  <c r="E121"/>
  <c r="D120"/>
  <c r="C120"/>
  <c r="C118" s="1"/>
  <c r="F119"/>
  <c r="E119"/>
  <c r="D118"/>
  <c r="F117"/>
  <c r="E117"/>
  <c r="D116"/>
  <c r="C116"/>
  <c r="F115"/>
  <c r="E115"/>
  <c r="F114"/>
  <c r="E114"/>
  <c r="F113"/>
  <c r="E113"/>
  <c r="D112"/>
  <c r="F112" s="1"/>
  <c r="C112"/>
  <c r="F111"/>
  <c r="E111"/>
  <c r="F110"/>
  <c r="E110"/>
  <c r="F109"/>
  <c r="E109"/>
  <c r="D108"/>
  <c r="F108" s="1"/>
  <c r="C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D98"/>
  <c r="F98" s="1"/>
  <c r="C98"/>
  <c r="E98" s="1"/>
  <c r="F97"/>
  <c r="E97"/>
  <c r="F96"/>
  <c r="E96"/>
  <c r="D95"/>
  <c r="C95"/>
  <c r="F94"/>
  <c r="E94"/>
  <c r="F93"/>
  <c r="E93"/>
  <c r="D92"/>
  <c r="D91" s="1"/>
  <c r="C92"/>
  <c r="C91" s="1"/>
  <c r="C90" s="1"/>
  <c r="F89"/>
  <c r="E89"/>
  <c r="D88"/>
  <c r="E88" s="1"/>
  <c r="C88"/>
  <c r="F87"/>
  <c r="F86"/>
  <c r="E86"/>
  <c r="D85"/>
  <c r="E85" s="1"/>
  <c r="C85"/>
  <c r="F83"/>
  <c r="E83"/>
  <c r="F82"/>
  <c r="E82"/>
  <c r="F81"/>
  <c r="F80"/>
  <c r="E80"/>
  <c r="F79"/>
  <c r="E79"/>
  <c r="F78"/>
  <c r="E78"/>
  <c r="F77"/>
  <c r="D76"/>
  <c r="F76" s="1"/>
  <c r="C76"/>
  <c r="C73" s="1"/>
  <c r="C69" s="1"/>
  <c r="F75"/>
  <c r="E75"/>
  <c r="D74"/>
  <c r="D73" s="1"/>
  <c r="C74"/>
  <c r="F72"/>
  <c r="D71"/>
  <c r="F71" s="1"/>
  <c r="C71"/>
  <c r="E70"/>
  <c r="C70"/>
  <c r="F68"/>
  <c r="E68"/>
  <c r="F67"/>
  <c r="E67"/>
  <c r="F66"/>
  <c r="E66"/>
  <c r="F65"/>
  <c r="E65"/>
  <c r="D64"/>
  <c r="E64" s="1"/>
  <c r="C64"/>
  <c r="C63" s="1"/>
  <c r="D63"/>
  <c r="F63" s="1"/>
  <c r="F62"/>
  <c r="E62"/>
  <c r="F61"/>
  <c r="E61"/>
  <c r="F60"/>
  <c r="E60"/>
  <c r="F59"/>
  <c r="E59"/>
  <c r="D58"/>
  <c r="C58"/>
  <c r="F57"/>
  <c r="E57"/>
  <c r="F56"/>
  <c r="E56"/>
  <c r="F55"/>
  <c r="E55"/>
  <c r="D54"/>
  <c r="C54"/>
  <c r="F53"/>
  <c r="E53"/>
  <c r="F52"/>
  <c r="E52"/>
  <c r="D51"/>
  <c r="F51" s="1"/>
  <c r="C51"/>
  <c r="F50"/>
  <c r="E50"/>
  <c r="F49"/>
  <c r="E49"/>
  <c r="F48"/>
  <c r="E48"/>
  <c r="D47"/>
  <c r="C47"/>
  <c r="F46"/>
  <c r="E46"/>
  <c r="D45"/>
  <c r="F45" s="1"/>
  <c r="C45"/>
  <c r="F44"/>
  <c r="E44"/>
  <c r="D43"/>
  <c r="C43"/>
  <c r="F42"/>
  <c r="E42"/>
  <c r="D41"/>
  <c r="C41"/>
  <c r="F39"/>
  <c r="E39"/>
  <c r="F38"/>
  <c r="E38"/>
  <c r="D37"/>
  <c r="C37"/>
  <c r="F36"/>
  <c r="E36"/>
  <c r="F35"/>
  <c r="E35"/>
  <c r="D34"/>
  <c r="F34" s="1"/>
  <c r="C34"/>
  <c r="C31" s="1"/>
  <c r="F33"/>
  <c r="E33"/>
  <c r="D32"/>
  <c r="C32"/>
  <c r="F30"/>
  <c r="E30"/>
  <c r="D29"/>
  <c r="C29"/>
  <c r="F28"/>
  <c r="E28"/>
  <c r="D27"/>
  <c r="D21" s="1"/>
  <c r="C27"/>
  <c r="F26"/>
  <c r="D25"/>
  <c r="C25"/>
  <c r="F24"/>
  <c r="E24"/>
  <c r="F23"/>
  <c r="E23"/>
  <c r="D22"/>
  <c r="C22"/>
  <c r="C21"/>
  <c r="F20"/>
  <c r="E20"/>
  <c r="F19"/>
  <c r="E19"/>
  <c r="F18"/>
  <c r="E18"/>
  <c r="F17"/>
  <c r="E17"/>
  <c r="F16"/>
  <c r="E16"/>
  <c r="D15"/>
  <c r="C15"/>
  <c r="C14" s="1"/>
  <c r="F13"/>
  <c r="F12"/>
  <c r="F11"/>
  <c r="E11"/>
  <c r="F10"/>
  <c r="E10"/>
  <c r="F9"/>
  <c r="E9"/>
  <c r="F8"/>
  <c r="E8"/>
  <c r="F7"/>
  <c r="E7"/>
  <c r="F6"/>
  <c r="D6"/>
  <c r="E6" s="1"/>
  <c r="C6"/>
  <c r="F5"/>
  <c r="D5"/>
  <c r="C5"/>
  <c r="E130" l="1"/>
  <c r="F130"/>
  <c r="F91"/>
  <c r="D135"/>
  <c r="F135" s="1"/>
  <c r="C143"/>
  <c r="C142" s="1"/>
  <c r="F85"/>
  <c r="E92"/>
  <c r="F144"/>
  <c r="F187"/>
  <c r="F37"/>
  <c r="F43"/>
  <c r="F54"/>
  <c r="F92"/>
  <c r="F120"/>
  <c r="F126"/>
  <c r="F194"/>
  <c r="F25"/>
  <c r="F32"/>
  <c r="E37"/>
  <c r="E54"/>
  <c r="E131"/>
  <c r="F131"/>
  <c r="F15"/>
  <c r="E5"/>
  <c r="C84"/>
  <c r="E153"/>
  <c r="E15"/>
  <c r="C40"/>
  <c r="F95"/>
  <c r="D123"/>
  <c r="F123" s="1"/>
  <c r="E140"/>
  <c r="F167"/>
  <c r="F183"/>
  <c r="E51"/>
  <c r="F22"/>
  <c r="F41"/>
  <c r="D70"/>
  <c r="F70" s="1"/>
  <c r="E76"/>
  <c r="E95"/>
  <c r="E34"/>
  <c r="F116"/>
  <c r="F29"/>
  <c r="E41"/>
  <c r="E112"/>
  <c r="E45"/>
  <c r="E29"/>
  <c r="F47"/>
  <c r="F58"/>
  <c r="C135"/>
  <c r="E21"/>
  <c r="F21"/>
  <c r="C4"/>
  <c r="C202" s="1"/>
  <c r="F147"/>
  <c r="E147"/>
  <c r="F118"/>
  <c r="E118"/>
  <c r="D69"/>
  <c r="F73"/>
  <c r="E73"/>
  <c r="F64"/>
  <c r="D84"/>
  <c r="E116"/>
  <c r="E120"/>
  <c r="F88"/>
  <c r="E22"/>
  <c r="D165"/>
  <c r="D143" s="1"/>
  <c r="D31"/>
  <c r="E27"/>
  <c r="E47"/>
  <c r="D14"/>
  <c r="E43"/>
  <c r="E74"/>
  <c r="F27"/>
  <c r="D40"/>
  <c r="F74"/>
  <c r="E108"/>
  <c r="E126"/>
  <c r="E135"/>
  <c r="E144"/>
  <c r="E32"/>
  <c r="E58"/>
  <c r="E63"/>
  <c r="E187"/>
  <c r="E156"/>
  <c r="E91"/>
  <c r="F156"/>
  <c r="E167"/>
  <c r="E183"/>
  <c r="F4"/>
  <c r="D90" l="1"/>
  <c r="D4" s="1"/>
  <c r="E4" s="1"/>
  <c r="E123"/>
  <c r="D142"/>
  <c r="F143"/>
  <c r="E143"/>
  <c r="F84"/>
  <c r="E84"/>
  <c r="F31"/>
  <c r="E31"/>
  <c r="F165"/>
  <c r="E165"/>
  <c r="F40"/>
  <c r="E40"/>
  <c r="F14"/>
  <c r="E14"/>
  <c r="F90"/>
  <c r="E90"/>
  <c r="E69"/>
  <c r="F69"/>
  <c r="D202" l="1"/>
  <c r="E202"/>
  <c r="F202"/>
  <c r="F142"/>
  <c r="E142"/>
  <c r="E15" i="15" l="1"/>
  <c r="F15" s="1"/>
  <c r="D15"/>
  <c r="H54" i="14" l="1"/>
  <c r="H14" l="1"/>
  <c r="E18" i="15" l="1"/>
  <c r="H58" i="14" l="1"/>
  <c r="H50"/>
  <c r="H55"/>
  <c r="D12" i="15" l="1"/>
  <c r="E16" l="1"/>
  <c r="H10" i="14"/>
  <c r="D10" i="15" l="1"/>
  <c r="D9" l="1"/>
  <c r="H38" i="14"/>
  <c r="H61" l="1"/>
  <c r="H59"/>
  <c r="H57"/>
  <c r="H53"/>
  <c r="H51"/>
  <c r="H49"/>
  <c r="H48"/>
  <c r="H47"/>
  <c r="H45"/>
  <c r="H43"/>
  <c r="H42"/>
  <c r="H40"/>
  <c r="H39"/>
  <c r="H37"/>
  <c r="H36"/>
  <c r="H34"/>
  <c r="H33"/>
  <c r="H32"/>
  <c r="H30"/>
  <c r="H29"/>
  <c r="H28"/>
  <c r="H27"/>
  <c r="H25"/>
  <c r="H24"/>
  <c r="H23"/>
  <c r="H22"/>
  <c r="H21"/>
  <c r="H20"/>
  <c r="H18"/>
  <c r="H17"/>
  <c r="H16"/>
  <c r="H8"/>
  <c r="H11"/>
  <c r="H9"/>
  <c r="H7"/>
  <c r="H60"/>
  <c r="F18" i="15"/>
  <c r="F19"/>
  <c r="E14"/>
  <c r="E12"/>
  <c r="E10"/>
  <c r="D18"/>
  <c r="D14" s="1"/>
  <c r="D8" s="1"/>
  <c r="D7" s="1"/>
  <c r="E9" l="1"/>
  <c r="E8" s="1"/>
  <c r="E7" s="1"/>
  <c r="H56" i="14"/>
  <c r="H44"/>
  <c r="H31"/>
  <c r="H52"/>
  <c r="H41"/>
  <c r="H46"/>
  <c r="H35"/>
  <c r="H26"/>
  <c r="H19"/>
  <c r="H15"/>
  <c r="H6"/>
  <c r="H62" l="1"/>
  <c r="F14" i="15"/>
</calcChain>
</file>

<file path=xl/sharedStrings.xml><?xml version="1.0" encoding="utf-8"?>
<sst xmlns="http://schemas.openxmlformats.org/spreadsheetml/2006/main" count="546" uniqueCount="487">
  <si>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</si>
  <si>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</si>
  <si>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</si>
  <si>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</si>
  <si>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</si>
  <si>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</si>
  <si>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</si>
  <si>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</si>
  <si>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</si>
  <si>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</si>
  <si>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</si>
  <si>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</si>
  <si>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</si>
  <si>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</si>
  <si>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</si>
  <si>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</si>
  <si>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</si>
  <si>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</si>
  <si>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</si>
  <si>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</si>
  <si>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</si>
  <si>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</si>
  <si>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</si>
  <si>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</si>
  <si>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</si>
  <si>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</si>
  <si>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</si>
  <si>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</si>
  <si>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</si>
  <si>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</si>
  <si>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</si>
  <si>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</si>
  <si>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</si>
  <si>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</si>
  <si>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</si>
  <si>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</si>
  <si>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</si>
  <si>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</si>
  <si>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</si>
  <si>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</si>
  <si>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</si>
  <si>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</si>
  <si>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</si>
  <si>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</si>
  <si>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</si>
  <si>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</si>
  <si>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</si>
  <si>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</si>
  <si>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</si>
  <si>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</si>
  <si>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</si>
  <si>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</si>
  <si>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</si>
  <si>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</si>
  <si>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</si>
  <si>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</si>
  <si>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</si>
  <si>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</si>
  <si>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</si>
  <si>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</si>
  <si>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</si>
  <si>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</si>
  <si>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</si>
  <si>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</si>
  <si>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</si>
  <si>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</si>
  <si>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</si>
  <si>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</si>
  <si>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</si>
  <si>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</si>
  <si>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</si>
  <si>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</si>
  <si>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</si>
  <si>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</si>
  <si>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</si>
  <si>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</si>
  <si>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</si>
  <si>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</si>
  <si>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</si>
  <si>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</si>
  <si>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</si>
  <si>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</si>
  <si>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</si>
  <si>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</si>
  <si>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</si>
  <si>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</si>
  <si>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</si>
  <si>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</si>
  <si>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</si>
  <si>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</si>
  <si>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</si>
  <si>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</si>
  <si>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</si>
  <si>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</si>
  <si>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</si>
  <si>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</si>
  <si>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</si>
  <si>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</si>
  <si>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</si>
  <si>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</si>
  <si>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</si>
  <si>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</si>
  <si>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</si>
  <si>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</si>
  <si>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</si>
  <si>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</si>
  <si>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</si>
  <si>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</si>
  <si>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</si>
  <si>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</si>
  <si>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</si>
  <si>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</si>
  <si>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</si>
  <si>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</si>
  <si>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</si>
  <si>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</si>
  <si>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</si>
  <si>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</si>
  <si>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</si>
  <si>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</si>
  <si>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</si>
  <si>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</si>
  <si>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</si>
  <si>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</si>
  <si>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</si>
  <si>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</si>
  <si>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</si>
  <si>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</si>
  <si>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</si>
  <si>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</si>
  <si>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000 01  00  00  00  00  0000  000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</si>
  <si>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</si>
  <si>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</si>
  <si>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</si>
  <si>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>919  01 02  00  00  00 0000  700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</si>
  <si>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</si>
  <si>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</si>
  <si>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</si>
  <si>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919  01 02  00  00  04  0000  810</t>
  </si>
  <si>
    <t>919 01  03  00  00  00  0000  000</t>
  </si>
  <si>
    <t>919 01  03  00  00  00  0000  700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</si>
  <si>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</si>
  <si>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</si>
  <si>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</si>
  <si>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</si>
  <si>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</si>
  <si>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</si>
  <si>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</si>
  <si>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</si>
  <si>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</si>
  <si>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</si>
  <si>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</si>
  <si>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</si>
  <si>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</si>
  <si>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</si>
  <si>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</si>
  <si>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</si>
  <si>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</si>
  <si>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</si>
  <si>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</si>
  <si>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</si>
  <si>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</si>
  <si>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</si>
  <si>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</si>
  <si>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</si>
  <si>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</si>
  <si>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</si>
  <si>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</si>
  <si>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</si>
  <si>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</si>
  <si>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</si>
  <si>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</si>
  <si>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</si>
  <si>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</si>
  <si>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</si>
  <si>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</si>
  <si>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</si>
  <si>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</si>
  <si>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</si>
  <si>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</si>
  <si>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</si>
  <si>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</si>
  <si>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</si>
  <si>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</si>
  <si>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</si>
  <si>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</si>
  <si>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</si>
  <si>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</si>
  <si>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</si>
  <si>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</si>
  <si>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</si>
  <si>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</si>
  <si>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</si>
  <si>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</si>
  <si>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</si>
  <si>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</si>
  <si>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</si>
  <si>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</si>
  <si>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</si>
  <si>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</si>
  <si>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</si>
  <si>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</si>
  <si>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</si>
  <si>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</si>
  <si>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</si>
  <si>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</si>
  <si>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</si>
  <si>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</si>
  <si>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</si>
  <si>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</si>
  <si>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</si>
  <si>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</si>
  <si>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</si>
  <si>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</si>
  <si>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</si>
  <si>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</si>
  <si>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</si>
  <si>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</si>
  <si>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</si>
  <si>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</si>
  <si>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</si>
  <si>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</si>
  <si>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</si>
  <si>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</si>
  <si>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</si>
  <si>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</si>
  <si>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</si>
  <si>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</si>
  <si>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</si>
  <si>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</si>
  <si>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</si>
  <si>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</si>
  <si>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</si>
  <si>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</si>
  <si>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</si>
  <si>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</si>
  <si>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</si>
  <si>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</si>
  <si>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</si>
  <si>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</si>
  <si>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</si>
  <si>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</si>
  <si>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</si>
  <si>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000  1 16 11050 01 0000 140</t>
  </si>
  <si>
    <t xml:space="preserve"> 017  1 16 11050 01 0000 140</t>
  </si>
  <si>
    <t>000  2  02  29999  04  0000  150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</si>
  <si>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</si>
  <si>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</si>
  <si>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</si>
  <si>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</si>
  <si>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</si>
  <si>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</si>
  <si>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</si>
  <si>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</si>
  <si>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</si>
  <si>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</si>
  <si>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</si>
  <si>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</si>
  <si>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</si>
  <si>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</si>
  <si>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</si>
  <si>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</si>
  <si>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</si>
  <si>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</si>
  <si>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</si>
  <si>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</si>
  <si>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</si>
  <si>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</si>
  <si>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</si>
  <si>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</si>
  <si>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</si>
  <si>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</si>
  <si>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</si>
  <si>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</si>
  <si>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</si>
  <si>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</si>
  <si>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</si>
  <si>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</si>
  <si>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</si>
  <si>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</si>
  <si>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</si>
  <si>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</si>
  <si>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</si>
  <si>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</si>
  <si>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</si>
  <si>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</si>
  <si>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</si>
  <si>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</si>
  <si>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</si>
  <si>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</si>
  <si>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</si>
  <si>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</si>
  <si>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</si>
  <si>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</si>
  <si>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</si>
  <si>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</si>
  <si>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</si>
  <si>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</si>
  <si>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</si>
  <si>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</si>
  <si>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</si>
  <si>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</si>
  <si>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</si>
  <si>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</si>
  <si>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</si>
  <si>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</si>
  <si>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</si>
  <si>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</si>
  <si>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</si>
  <si>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</si>
  <si>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Прочие субсидии бюджетам городских округов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</si>
  <si>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</si>
  <si>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</si>
  <si>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</si>
  <si>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</si>
  <si>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</si>
  <si>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901  2  02  35462  04  0000  150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</si>
  <si>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</si>
  <si>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Прочие межбюджетные трансферты, передаваемые бюджетам городских округов</t>
  </si>
  <si>
    <t>908  2  02  49999  04  0000  150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</si>
  <si>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</si>
  <si>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</si>
  <si>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</si>
  <si>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</si>
  <si>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</si>
  <si>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</si>
  <si>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</si>
  <si>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</si>
  <si>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</si>
  <si>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</si>
  <si>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</si>
  <si>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</si>
  <si>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</si>
  <si>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</si>
  <si>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</si>
  <si>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</si>
  <si>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</si>
  <si>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</si>
  <si>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</si>
  <si>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902  1  11  05074  04  0007  120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</si>
  <si>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</si>
  <si>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</si>
  <si>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</si>
  <si>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</si>
  <si>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</si>
  <si>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</si>
  <si>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</si>
  <si>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</si>
  <si>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</si>
  <si>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</si>
  <si>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000  1  17  05000  00  0000  180</t>
  </si>
  <si>
    <t>Прочие неналоговые доходы</t>
  </si>
  <si>
    <t>Прочие неналоговые доходы бюджетов городских округов</t>
  </si>
  <si>
    <t>Резервные фонды ¹*</t>
  </si>
  <si>
    <t>Другие вопросы в области средств массовой информации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</si>
  <si>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</si>
  <si>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</si>
  <si>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Массовый спорт</t>
  </si>
  <si>
    <t>Источники внутреннего финансирования дефицита бюджета</t>
  </si>
  <si>
    <t>ИСТОЧНИКИ ВНУТРЕННЕГО ФИНАНСИРОВАНИЯ ДЕФИЦИТОВ  БЮДЖЕТА</t>
  </si>
  <si>
    <t xml:space="preserve">Привлечение кредитов от кредитных организаций в валюте Российской Федерации  </t>
  </si>
  <si>
    <t>Привлечениегородскими округами кредитов от кредитных организаций в валюте Российской Федерации</t>
  </si>
  <si>
    <t>Погашение городскими округами кредитов  от кредитных организаций в валюте Российской  Федерации</t>
  </si>
  <si>
    <t>Бюджетные кредиты из других бюджетов бюджетной  системы Российской Федерации</t>
  </si>
  <si>
    <t>9.</t>
  </si>
  <si>
    <t>10.</t>
  </si>
  <si>
    <t>11.</t>
  </si>
  <si>
    <t>12.</t>
  </si>
  <si>
    <t>13.</t>
  </si>
  <si>
    <t>14.</t>
  </si>
  <si>
    <t>           1.        </t>
  </si>
  <si>
    <t>           2.        </t>
  </si>
  <si>
    <t>           3.        </t>
  </si>
  <si>
    <t>           4.        </t>
  </si>
  <si>
    <t>           5.        </t>
  </si>
  <si>
    <t>           6.        </t>
  </si>
  <si>
    <t>           7.        </t>
  </si>
  <si>
    <t>           8.        </t>
  </si>
  <si>
    <t>919 01  03  01  00  00  0000  000</t>
  </si>
  <si>
    <t>Привлечение бюджетных кредитов от других  бюджетов бюджетной системы Российской  Федерации в валюте Российской Федерации</t>
  </si>
  <si>
    <t>Привлечение кредитов от других бюджетов  бюджетной системы Российской Федерации  бюджетами городских округов в валюте 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</si>
  <si>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 а также доходов от долевого участия в организации, полученных в виде дивидендов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</si>
  <si>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</si>
  <si>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</si>
  <si>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компании), а также налога на доходы физических лиц в отношении доходов от долевого участия в организации, полученных в виде дивидендов)
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</si>
  <si>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</si>
  <si>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</si>
  <si>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Акцизы на пиво, производимое на территории Российской Федерации
</t>
  </si>
  <si>
    <t>182  1  03  02231  01  0000  110</t>
  </si>
  <si>
    <t>182 1  03  02241 01  0000  110</t>
  </si>
  <si>
    <t>182  1  03  02251  01  0000  110</t>
  </si>
  <si>
    <t>182  1  03  02261  01  0000  110</t>
  </si>
  <si>
    <t>902  1  11  05010  00  0000  120</t>
  </si>
  <si>
    <t xml:space="preserve">902  1 11 05300 00 0000 120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</si>
  <si>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</si>
  <si>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902 1 11 05400 00 0000 120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</si>
  <si>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</si>
  <si>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</si>
  <si>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902  1  11  09080  04  0001  120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</si>
  <si>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</si>
  <si>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906  1  13  02994  04  0001  130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</si>
  <si>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</si>
  <si>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901  1 16   01084  01  0000 140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</si>
  <si>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</si>
  <si>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</si>
  <si>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</si>
  <si>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017  1 16  01193 01 0000 140</t>
  </si>
  <si>
    <t>902 1  16  07090  04  0000  140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</si>
  <si>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</si>
  <si>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906 1  16  07090  04  0000  140</t>
  </si>
  <si>
    <t>913 1 16 10100 04 0000 000</t>
  </si>
  <si>
    <t>037  116 10123 01 0000 140</t>
  </si>
  <si>
    <t xml:space="preserve">000 1 16 11000 01 0000 140
</t>
  </si>
  <si>
    <t>Платежи, уплачиваемые в целях возмещения вреда</t>
  </si>
  <si>
    <t>000  1  17  00000  00  0000  140</t>
  </si>
  <si>
    <t>902  1  17  01040  04  0000  180</t>
  </si>
  <si>
    <t>919  1  17  01040  04  0000  180</t>
  </si>
  <si>
    <t>901  1  17  05040  04  0000  180</t>
  </si>
  <si>
    <t xml:space="preserve">919  2   02  15002 04 0000 150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</si>
  <si>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</si>
  <si>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</si>
  <si>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 901  2  02  20302  04  0000  150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</si>
  <si>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</si>
  <si>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900  2  02  25519 04  0000  150</t>
  </si>
  <si>
    <t>Субсидии бюджетам городских округов на поддержку отрасли культуры</t>
  </si>
  <si>
    <t>908  2  02  25519 04  0000  150</t>
  </si>
  <si>
    <t>Субсидии на модернизацию библиотек в части комплектования книжных фондов на условиях софинансирования из федерального бюджета</t>
  </si>
  <si>
    <t>Субсидии на оснащение муниципальных организаций дополнительного образования (детские школы искусств) музыкальными инструментами, оборудованием и учебными материалами на условиях софинансирования из федерального бюджета</t>
  </si>
  <si>
    <t>901  2  02  29999 04  0000  150</t>
  </si>
  <si>
    <t xml:space="preserve">Субсидии на организацию  военно-патриотического воспитания и допризывной подготовки молодых граждан </t>
  </si>
  <si>
    <t>Субсидии  на реализацию мероприятий по поэтапному внедрению Всероссийского физкультурно-спортивного комплекса «Готов к труду и обороне» (ГТО)</t>
  </si>
  <si>
    <t>906  2  02  29999 04  0000  150</t>
  </si>
  <si>
    <t xml:space="preserve">Субсидии на создание в муниципальных общеобразовательных организациях условий для организации горячего питания обучающихся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</si>
  <si>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</si>
  <si>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</si>
  <si>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</si>
  <si>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</si>
  <si>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</si>
  <si>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</si>
  <si>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</si>
  <si>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</si>
  <si>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</si>
  <si>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</si>
  <si>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</si>
  <si>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</si>
  <si>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</si>
  <si>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906 2  18 04010  04 0000 150</t>
  </si>
  <si>
    <t>906 2 18 04020 04 0000 000</t>
  </si>
  <si>
    <t>Объем средств по решению о бюджете на 2023 год, тыс. руб.</t>
  </si>
  <si>
    <t>Объем средств по решению о бюджете на 2023 год  в тысячах рублей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</si>
  <si>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4933,74</t>
    </r>
    <r>
      <rPr>
        <b/>
        <sz val="12"/>
        <rFont val="Liberation Serif"/>
        <family val="1"/>
        <charset val="204"/>
      </rPr>
      <t xml:space="preserve">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</si>
  <si>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Сумма бюджетных назначений на 2023 год                (в тыс.руб.)</t>
  </si>
  <si>
    <t>908  1  13  02994  04  0006  130</t>
  </si>
  <si>
    <t>906  2  02  45179  04  0000  150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</si>
  <si>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</si>
  <si>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 01.04.2023 г.</t>
  </si>
  <si>
    <t>на  01.04.2023 г.</t>
  </si>
  <si>
    <t xml:space="preserve"> по состоянию на 01.04.2023 года</t>
  </si>
  <si>
    <t>Исполнение бюджета Невьянского городского округа по состоянию на 01.04.2023</t>
  </si>
  <si>
    <t>Сумма фактического поступления на 01.04.2023 г.              (в тыс.руб.)</t>
  </si>
  <si>
    <t>Рост, снижение             (+, -) в тыс. руб.</t>
  </si>
  <si>
    <t>182  1  01  02140  01  0000  110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</si>
  <si>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</si>
  <si>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ГОСУДАРСТВЕННАЯ ПОШЛИНА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</si>
  <si>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</si>
  <si>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</si>
  <si>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000  1  13  01000  00  0000  130</t>
  </si>
  <si>
    <t xml:space="preserve">Доходы от оказания платных услуг (работ)
</t>
  </si>
  <si>
    <t>000  1  13  01994  04  0000  130</t>
  </si>
  <si>
    <t>Прочие доходы от оказания платных услуг (работ) получателями средств бюджетов городских округов</t>
  </si>
  <si>
    <t>901  1  13  01994  04  0000  130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</si>
  <si>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</si>
  <si>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 xml:space="preserve"> 901  2  02  25497  04  0000  150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</si>
  <si>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</si>
  <si>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 901  2  02  25576  04  0000  150</t>
  </si>
  <si>
    <t>Субсидии бюджетам городских округов на обеспечение комплексного развития сельских территорий</t>
  </si>
  <si>
    <t>901  2  02  29999  04  0000  150</t>
  </si>
  <si>
    <t>Субсидии на создание и обеспечение деятельности молодежных "коворкинг-центров"</t>
  </si>
  <si>
    <t>Субсидии   предоставление региональных социальных выплат молодым семьям на улучшение жилищных условий</t>
  </si>
  <si>
    <t xml:space="preserve">Субсидии  на  улучшение жилищных условий граждан, проживающих на сельских территориях 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</si>
  <si>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</si>
  <si>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</si>
  <si>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Межбюджетные трансферты на организацию бесплатного горячего питания обучающихся, получающих начальное общее образование в муниципальных общеобразовательных организациях, расположенных на территории Свердловской области </t>
  </si>
  <si>
    <t xml:space="preserve">Межбюджетные трансферты  на обеспечение отдыха отдельных категорий детей, проживающих на территории
Свердловской области, в организациях отдыха детей и
их оздоровления, расположенных на побережье Черного моря
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</si>
  <si>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</si>
  <si>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Исполнено    на 01.04.2023г., в тыс. руб.</t>
  </si>
  <si>
    <t>Исполнение на 01.04.2023 г., в тысячах рублей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</si>
</sst>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288">
    <xf numFmtId="0" fontId="0" fillId="0" borderId="0" xfId="0"/>
    <xf numFmtId="0" fontId="0" fillId="0" borderId="0" xfId="0" applyFill="1"/>
    <xf numFmtId="0" fontId="8" fillId="0" borderId="0" xfId="0" applyFont="1"/>
    <xf numFmtId="0" fontId="5" fillId="0" borderId="0" xfId="0" applyFont="1" applyFill="1"/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21" fillId="0" borderId="1" xfId="0" applyFont="1" applyBorder="1" applyAlignment="1">
      <alignment horizontal="center" vertical="top" wrapText="1"/>
    </xf>
    <xf numFmtId="165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Fill="1" applyBorder="1"/>
    <xf numFmtId="0" fontId="21" fillId="0" borderId="1" xfId="0" applyFont="1" applyFill="1" applyBorder="1"/>
    <xf numFmtId="165" fontId="22" fillId="0" borderId="1" xfId="0" applyNumberFormat="1" applyFont="1" applyBorder="1" applyAlignment="1">
      <alignment horizontal="center" wrapText="1"/>
    </xf>
    <xf numFmtId="4" fontId="22" fillId="0" borderId="1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165" fontId="22" fillId="0" borderId="1" xfId="0" applyNumberFormat="1" applyFont="1" applyBorder="1" applyAlignment="1">
      <alignment horizontal="center"/>
    </xf>
    <xf numFmtId="4" fontId="22" fillId="0" borderId="1" xfId="0" applyNumberFormat="1" applyFont="1" applyFill="1" applyBorder="1"/>
    <xf numFmtId="0" fontId="22" fillId="0" borderId="1" xfId="0" applyFont="1" applyFill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justify"/>
    </xf>
    <xf numFmtId="164" fontId="21" fillId="0" borderId="0" xfId="0" applyNumberFormat="1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164" fontId="2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4" fontId="22" fillId="0" borderId="0" xfId="0" applyNumberFormat="1" applyFont="1" applyFill="1" applyBorder="1"/>
    <xf numFmtId="0" fontId="22" fillId="0" borderId="0" xfId="0" applyFont="1" applyBorder="1"/>
    <xf numFmtId="4" fontId="22" fillId="0" borderId="20" xfId="0" applyNumberFormat="1" applyFont="1" applyFill="1" applyBorder="1"/>
    <xf numFmtId="4" fontId="8" fillId="0" borderId="0" xfId="0" applyNumberFormat="1" applyFont="1" applyBorder="1"/>
    <xf numFmtId="165" fontId="21" fillId="0" borderId="1" xfId="0" applyNumberFormat="1" applyFont="1" applyBorder="1" applyAlignment="1">
      <alignment horizontal="center" vertical="top"/>
    </xf>
    <xf numFmtId="4" fontId="21" fillId="0" borderId="1" xfId="0" applyNumberFormat="1" applyFont="1" applyFill="1" applyBorder="1" applyAlignment="1">
      <alignment vertical="top"/>
    </xf>
    <xf numFmtId="4" fontId="8" fillId="0" borderId="0" xfId="0" applyNumberFormat="1" applyFont="1"/>
    <xf numFmtId="165" fontId="21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vertical="justify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0" xfId="0" applyFont="1" applyFill="1" applyBorder="1"/>
    <xf numFmtId="165" fontId="21" fillId="0" borderId="1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0" fontId="21" fillId="0" borderId="0" xfId="0" applyFont="1" applyFill="1" applyBorder="1"/>
    <xf numFmtId="0" fontId="22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2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/>
    </xf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0" xfId="0" applyFont="1"/>
    <xf numFmtId="0" fontId="8" fillId="0" borderId="0" xfId="0" applyFont="1" applyFill="1"/>
    <xf numFmtId="0" fontId="5" fillId="0" borderId="0" xfId="0" applyFont="1" applyBorder="1"/>
    <xf numFmtId="0" fontId="21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25" fillId="0" borderId="1" xfId="0" applyFont="1" applyBorder="1" applyAlignment="1">
      <alignment horizontal="center" vertical="top"/>
    </xf>
    <xf numFmtId="4" fontId="26" fillId="0" borderId="1" xfId="0" applyNumberFormat="1" applyFont="1" applyBorder="1" applyAlignment="1">
      <alignment horizontal="right" vertical="top" wrapText="1"/>
    </xf>
    <xf numFmtId="167" fontId="27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167" fontId="27" fillId="0" borderId="2" xfId="0" applyNumberFormat="1" applyFont="1" applyBorder="1" applyAlignment="1">
      <alignment horizontal="center" vertical="top"/>
    </xf>
    <xf numFmtId="4" fontId="27" fillId="0" borderId="1" xfId="0" applyNumberFormat="1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4" fontId="27" fillId="0" borderId="1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3" fontId="29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166" fontId="22" fillId="0" borderId="1" xfId="0" applyNumberFormat="1" applyFont="1" applyFill="1" applyBorder="1" applyAlignment="1">
      <alignment horizontal="right" vertical="top"/>
    </xf>
    <xf numFmtId="4" fontId="21" fillId="0" borderId="1" xfId="0" applyNumberFormat="1" applyFont="1" applyBorder="1"/>
    <xf numFmtId="0" fontId="8" fillId="0" borderId="0" xfId="0" applyFont="1" applyFill="1" applyBorder="1"/>
    <xf numFmtId="0" fontId="27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1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21" fillId="0" borderId="27" xfId="0" applyFont="1" applyBorder="1" applyAlignment="1">
      <alignment vertical="justify"/>
    </xf>
    <xf numFmtId="0" fontId="22" fillId="0" borderId="27" xfId="0" applyFont="1" applyBorder="1" applyAlignment="1">
      <alignment vertical="justify" wrapText="1"/>
    </xf>
    <xf numFmtId="0" fontId="21" fillId="0" borderId="27" xfId="0" applyFont="1" applyBorder="1" applyAlignment="1">
      <alignment vertical="justify" wrapText="1"/>
    </xf>
    <xf numFmtId="0" fontId="22" fillId="0" borderId="27" xfId="0" applyFont="1" applyBorder="1" applyAlignment="1">
      <alignment vertical="justify"/>
    </xf>
    <xf numFmtId="0" fontId="22" fillId="0" borderId="27" xfId="0" applyFont="1" applyFill="1" applyBorder="1" applyAlignment="1">
      <alignment vertical="justify" wrapText="1"/>
    </xf>
    <xf numFmtId="0" fontId="17" fillId="0" borderId="27" xfId="0" applyFont="1" applyBorder="1"/>
    <xf numFmtId="0" fontId="23" fillId="0" borderId="27" xfId="0" applyFont="1" applyFill="1" applyBorder="1" applyAlignment="1">
      <alignment vertical="justify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right"/>
    </xf>
    <xf numFmtId="4" fontId="27" fillId="0" borderId="1" xfId="0" applyNumberFormat="1" applyFont="1" applyBorder="1" applyAlignment="1">
      <alignment horizontal="right" wrapText="1"/>
    </xf>
    <xf numFmtId="4" fontId="27" fillId="0" borderId="1" xfId="0" applyNumberFormat="1" applyFont="1" applyBorder="1" applyAlignment="1">
      <alignment horizontal="right"/>
    </xf>
    <xf numFmtId="4" fontId="25" fillId="0" borderId="1" xfId="0" applyNumberFormat="1" applyFont="1" applyBorder="1" applyAlignment="1">
      <alignment horizontal="right" vertical="top"/>
    </xf>
    <xf numFmtId="0" fontId="34" fillId="3" borderId="0" xfId="1" applyFont="1" applyFill="1" applyAlignment="1">
      <alignment horizontal="center" wrapText="1"/>
    </xf>
    <xf numFmtId="0" fontId="13" fillId="3" borderId="24" xfId="1" applyFont="1" applyFill="1" applyBorder="1" applyAlignment="1">
      <alignment horizontal="center" vertical="center" wrapText="1"/>
    </xf>
    <xf numFmtId="0" fontId="13" fillId="3" borderId="25" xfId="1" applyFont="1" applyFill="1" applyBorder="1" applyAlignment="1">
      <alignment horizontal="center" vertical="center"/>
    </xf>
    <xf numFmtId="0" fontId="13" fillId="3" borderId="25" xfId="1" applyFont="1" applyFill="1" applyBorder="1" applyAlignment="1">
      <alignment horizontal="center" vertical="center" wrapText="1"/>
    </xf>
    <xf numFmtId="168" fontId="13" fillId="3" borderId="25" xfId="1" applyNumberFormat="1" applyFont="1" applyFill="1" applyBorder="1" applyAlignment="1">
      <alignment horizontal="center" vertical="center" wrapText="1"/>
    </xf>
    <xf numFmtId="0" fontId="13" fillId="3" borderId="26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5" xfId="1" applyNumberFormat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1" fontId="11" fillId="3" borderId="10" xfId="1" applyNumberFormat="1" applyFont="1" applyFill="1" applyBorder="1" applyAlignment="1">
      <alignment horizontal="center" vertical="center"/>
    </xf>
    <xf numFmtId="0" fontId="7" fillId="3" borderId="4" xfId="3" applyFont="1" applyFill="1" applyBorder="1" applyAlignment="1">
      <alignment vertical="center"/>
    </xf>
    <xf numFmtId="0" fontId="7" fillId="3" borderId="5" xfId="3" applyFont="1" applyFill="1" applyBorder="1" applyAlignment="1">
      <alignment horizontal="left" vertical="top" wrapText="1"/>
    </xf>
    <xf numFmtId="4" fontId="11" fillId="3" borderId="5" xfId="3" applyNumberFormat="1" applyFont="1" applyFill="1" applyBorder="1" applyAlignment="1">
      <alignment horizontal="center" vertical="center"/>
    </xf>
    <xf numFmtId="4" fontId="11" fillId="3" borderId="10" xfId="3" applyNumberFormat="1" applyFont="1" applyFill="1" applyBorder="1" applyAlignment="1">
      <alignment horizontal="center" vertical="center"/>
    </xf>
    <xf numFmtId="0" fontId="7" fillId="3" borderId="18" xfId="3" applyFont="1" applyFill="1" applyBorder="1" applyAlignment="1">
      <alignment vertical="center"/>
    </xf>
    <xf numFmtId="0" fontId="7" fillId="3" borderId="16" xfId="3" applyFont="1" applyFill="1" applyBorder="1" applyAlignment="1">
      <alignment horizontal="left" vertical="top" wrapText="1"/>
    </xf>
    <xf numFmtId="4" fontId="11" fillId="3" borderId="16" xfId="3" applyNumberFormat="1" applyFont="1" applyFill="1" applyBorder="1" applyAlignment="1">
      <alignment horizontal="center" vertical="center"/>
    </xf>
    <xf numFmtId="4" fontId="11" fillId="3" borderId="19" xfId="3" applyNumberFormat="1" applyFont="1" applyFill="1" applyBorder="1" applyAlignment="1">
      <alignment horizontal="center" vertical="center"/>
    </xf>
    <xf numFmtId="0" fontId="5" fillId="3" borderId="6" xfId="3" applyFont="1" applyFill="1" applyBorder="1" applyAlignment="1">
      <alignment vertical="center"/>
    </xf>
    <xf numFmtId="0" fontId="5" fillId="3" borderId="7" xfId="3" applyFont="1" applyFill="1" applyBorder="1" applyAlignment="1">
      <alignment horizontal="left" vertical="top" wrapText="1"/>
    </xf>
    <xf numFmtId="4" fontId="14" fillId="3" borderId="7" xfId="0" applyNumberFormat="1" applyFont="1" applyFill="1" applyBorder="1" applyAlignment="1">
      <alignment horizontal="center" vertical="center" shrinkToFit="1"/>
    </xf>
    <xf numFmtId="4" fontId="14" fillId="3" borderId="7" xfId="0" applyNumberFormat="1" applyFont="1" applyFill="1" applyBorder="1" applyAlignment="1">
      <alignment horizontal="center" vertical="center"/>
    </xf>
    <xf numFmtId="4" fontId="14" fillId="3" borderId="7" xfId="3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horizontal="center" vertical="center"/>
    </xf>
    <xf numFmtId="0" fontId="5" fillId="3" borderId="8" xfId="3" applyFont="1" applyFill="1" applyBorder="1" applyAlignment="1">
      <alignment vertical="center"/>
    </xf>
    <xf numFmtId="0" fontId="5" fillId="3" borderId="1" xfId="3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horizontal="center" vertical="center" shrinkToFit="1"/>
    </xf>
    <xf numFmtId="4" fontId="14" fillId="3" borderId="1" xfId="0" applyNumberFormat="1" applyFont="1" applyFill="1" applyBorder="1" applyAlignment="1">
      <alignment horizontal="center" vertical="center"/>
    </xf>
    <xf numFmtId="4" fontId="14" fillId="3" borderId="1" xfId="3" applyNumberFormat="1" applyFont="1" applyFill="1" applyBorder="1" applyAlignment="1">
      <alignment horizontal="center" vertical="center"/>
    </xf>
    <xf numFmtId="4" fontId="14" fillId="3" borderId="12" xfId="0" applyNumberFormat="1" applyFont="1" applyFill="1" applyBorder="1" applyAlignment="1">
      <alignment horizontal="center" vertical="center"/>
    </xf>
    <xf numFmtId="0" fontId="5" fillId="3" borderId="9" xfId="3" applyFont="1" applyFill="1" applyBorder="1" applyAlignment="1">
      <alignment vertical="center"/>
    </xf>
    <xf numFmtId="0" fontId="5" fillId="3" borderId="2" xfId="3" applyFont="1" applyFill="1" applyBorder="1" applyAlignment="1">
      <alignment horizontal="left" vertical="top" wrapText="1"/>
    </xf>
    <xf numFmtId="4" fontId="14" fillId="3" borderId="2" xfId="0" applyNumberFormat="1" applyFont="1" applyFill="1" applyBorder="1" applyAlignment="1">
      <alignment horizontal="center" vertical="center" shrinkToFit="1"/>
    </xf>
    <xf numFmtId="4" fontId="14" fillId="3" borderId="2" xfId="0" applyNumberFormat="1" applyFont="1" applyFill="1" applyBorder="1" applyAlignment="1">
      <alignment horizontal="center" vertical="center"/>
    </xf>
    <xf numFmtId="4" fontId="14" fillId="3" borderId="2" xfId="3" applyNumberFormat="1" applyFont="1" applyFill="1" applyBorder="1" applyAlignment="1">
      <alignment horizontal="center" vertical="center"/>
    </xf>
    <xf numFmtId="4" fontId="14" fillId="3" borderId="13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4" fontId="11" fillId="3" borderId="16" xfId="3" applyNumberFormat="1" applyFont="1" applyFill="1" applyBorder="1" applyAlignment="1">
      <alignment horizontal="center" vertical="center" wrapText="1"/>
    </xf>
    <xf numFmtId="4" fontId="11" fillId="3" borderId="19" xfId="0" applyNumberFormat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3" borderId="7" xfId="1" applyFont="1" applyFill="1" applyBorder="1" applyAlignment="1">
      <alignment horizontal="left" vertical="top" wrapText="1"/>
    </xf>
    <xf numFmtId="0" fontId="5" fillId="3" borderId="8" xfId="1" applyFont="1" applyFill="1" applyBorder="1" applyAlignment="1">
      <alignment vertical="center"/>
    </xf>
    <xf numFmtId="0" fontId="5" fillId="3" borderId="1" xfId="1" applyNumberFormat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left" vertical="top" wrapText="1"/>
    </xf>
    <xf numFmtId="4" fontId="11" fillId="3" borderId="5" xfId="3" applyNumberFormat="1" applyFont="1" applyFill="1" applyBorder="1" applyAlignment="1">
      <alignment horizontal="center" vertical="center" wrapText="1"/>
    </xf>
    <xf numFmtId="0" fontId="5" fillId="3" borderId="18" xfId="3" applyFont="1" applyFill="1" applyBorder="1" applyAlignment="1">
      <alignment vertical="center"/>
    </xf>
    <xf numFmtId="0" fontId="5" fillId="3" borderId="16" xfId="3" applyFont="1" applyFill="1" applyBorder="1" applyAlignment="1">
      <alignment horizontal="left" vertical="top" wrapText="1"/>
    </xf>
    <xf numFmtId="4" fontId="14" fillId="3" borderId="16" xfId="0" applyNumberFormat="1" applyFont="1" applyFill="1" applyBorder="1" applyAlignment="1">
      <alignment horizontal="center" vertical="center" shrinkToFit="1"/>
    </xf>
    <xf numFmtId="4" fontId="14" fillId="3" borderId="16" xfId="0" applyNumberFormat="1" applyFont="1" applyFill="1" applyBorder="1" applyAlignment="1">
      <alignment horizontal="center" vertical="center"/>
    </xf>
    <xf numFmtId="4" fontId="14" fillId="3" borderId="16" xfId="3" applyNumberFormat="1" applyFont="1" applyFill="1" applyBorder="1" applyAlignment="1">
      <alignment horizontal="center" vertical="center"/>
    </xf>
    <xf numFmtId="4" fontId="14" fillId="3" borderId="19" xfId="0" applyNumberFormat="1" applyFont="1" applyFill="1" applyBorder="1" applyAlignment="1">
      <alignment horizontal="center" vertical="center"/>
    </xf>
    <xf numFmtId="0" fontId="7" fillId="3" borderId="21" xfId="3" applyFont="1" applyFill="1" applyBorder="1" applyAlignment="1">
      <alignment vertical="center"/>
    </xf>
    <xf numFmtId="0" fontId="7" fillId="3" borderId="22" xfId="3" applyFont="1" applyFill="1" applyBorder="1" applyAlignment="1">
      <alignment horizontal="left" vertical="top" wrapText="1"/>
    </xf>
    <xf numFmtId="4" fontId="11" fillId="3" borderId="22" xfId="3" applyNumberFormat="1" applyFont="1" applyFill="1" applyBorder="1" applyAlignment="1">
      <alignment horizontal="center" vertical="center"/>
    </xf>
    <xf numFmtId="4" fontId="11" fillId="3" borderId="23" xfId="0" applyNumberFormat="1" applyFont="1" applyFill="1" applyBorder="1" applyAlignment="1">
      <alignment horizontal="center" vertical="center"/>
    </xf>
    <xf numFmtId="0" fontId="7" fillId="3" borderId="5" xfId="3" applyFont="1" applyFill="1" applyBorder="1" applyAlignment="1">
      <alignment horizontal="left" vertical="center" wrapText="1"/>
    </xf>
    <xf numFmtId="4" fontId="11" fillId="3" borderId="22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left" vertical="top" wrapText="1"/>
    </xf>
    <xf numFmtId="0" fontId="7" fillId="3" borderId="5" xfId="0" applyNumberFormat="1" applyFont="1" applyFill="1" applyBorder="1" applyAlignment="1">
      <alignment horizontal="left" vertical="top" wrapText="1"/>
    </xf>
    <xf numFmtId="4" fontId="11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7" fillId="3" borderId="4" xfId="3" applyFont="1" applyFill="1" applyBorder="1" applyAlignment="1">
      <alignment vertical="center" wrapText="1"/>
    </xf>
    <xf numFmtId="0" fontId="5" fillId="3" borderId="6" xfId="3" applyFont="1" applyFill="1" applyBorder="1" applyAlignment="1">
      <alignment vertical="center" wrapText="1"/>
    </xf>
    <xf numFmtId="0" fontId="5" fillId="3" borderId="9" xfId="3" applyFont="1" applyFill="1" applyBorder="1" applyAlignment="1">
      <alignment vertical="center" wrapText="1"/>
    </xf>
    <xf numFmtId="0" fontId="5" fillId="3" borderId="8" xfId="3" applyFont="1" applyFill="1" applyBorder="1" applyAlignment="1">
      <alignment vertical="center" wrapText="1"/>
    </xf>
    <xf numFmtId="0" fontId="5" fillId="3" borderId="9" xfId="3" applyFont="1" applyFill="1" applyBorder="1" applyAlignment="1">
      <alignment horizontal="left" vertical="center" wrapText="1"/>
    </xf>
    <xf numFmtId="4" fontId="14" fillId="3" borderId="5" xfId="3" applyNumberFormat="1" applyFont="1" applyFill="1" applyBorder="1" applyAlignment="1">
      <alignment horizontal="center" vertical="center"/>
    </xf>
    <xf numFmtId="0" fontId="7" fillId="3" borderId="24" xfId="3" applyFont="1" applyFill="1" applyBorder="1" applyAlignment="1">
      <alignment vertical="center"/>
    </xf>
    <xf numFmtId="0" fontId="7" fillId="3" borderId="25" xfId="3" applyFont="1" applyFill="1" applyBorder="1" applyAlignment="1">
      <alignment horizontal="left" vertical="top" wrapText="1"/>
    </xf>
    <xf numFmtId="4" fontId="11" fillId="3" borderId="25" xfId="3" applyNumberFormat="1" applyFont="1" applyFill="1" applyBorder="1" applyAlignment="1">
      <alignment horizontal="center" vertical="center"/>
    </xf>
    <xf numFmtId="4" fontId="11" fillId="3" borderId="2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15" fillId="3" borderId="1" xfId="11" applyNumberFormat="1" applyFont="1" applyFill="1" applyBorder="1" applyAlignment="1" applyProtection="1">
      <alignment horizontal="left" vertical="top" wrapText="1"/>
    </xf>
    <xf numFmtId="49" fontId="5" fillId="3" borderId="2" xfId="0" applyNumberFormat="1" applyFont="1" applyFill="1" applyBorder="1" applyAlignment="1">
      <alignment horizontal="left" vertical="top" wrapText="1"/>
    </xf>
    <xf numFmtId="49" fontId="7" fillId="3" borderId="6" xfId="8" applyNumberFormat="1" applyFont="1" applyFill="1" applyBorder="1" applyAlignment="1" applyProtection="1">
      <alignment vertical="center" shrinkToFit="1"/>
    </xf>
    <xf numFmtId="0" fontId="7" fillId="3" borderId="7" xfId="8" applyFont="1" applyFill="1" applyBorder="1" applyAlignment="1">
      <alignment horizontal="left" vertical="top" wrapText="1" shrinkToFit="1"/>
    </xf>
    <xf numFmtId="4" fontId="11" fillId="3" borderId="7" xfId="3" applyNumberFormat="1" applyFont="1" applyFill="1" applyBorder="1" applyAlignment="1">
      <alignment horizontal="center" vertical="center"/>
    </xf>
    <xf numFmtId="4" fontId="11" fillId="3" borderId="11" xfId="0" applyNumberFormat="1" applyFont="1" applyFill="1" applyBorder="1" applyAlignment="1">
      <alignment horizontal="center" vertical="center"/>
    </xf>
    <xf numFmtId="49" fontId="5" fillId="3" borderId="8" xfId="8" applyNumberFormat="1" applyFont="1" applyFill="1" applyBorder="1" applyAlignment="1" applyProtection="1">
      <alignment vertical="center" shrinkToFit="1"/>
    </xf>
    <xf numFmtId="0" fontId="5" fillId="3" borderId="1" xfId="8" applyFont="1" applyFill="1" applyBorder="1" applyAlignment="1">
      <alignment horizontal="left" vertical="top" wrapText="1" shrinkToFit="1"/>
    </xf>
    <xf numFmtId="49" fontId="7" fillId="3" borderId="8" xfId="8" applyNumberFormat="1" applyFont="1" applyFill="1" applyBorder="1" applyAlignment="1" applyProtection="1">
      <alignment vertical="center" shrinkToFit="1"/>
    </xf>
    <xf numFmtId="0" fontId="7" fillId="3" borderId="1" xfId="10" applyFont="1" applyFill="1" applyBorder="1" applyAlignment="1">
      <alignment horizontal="left" wrapText="1"/>
    </xf>
    <xf numFmtId="4" fontId="11" fillId="3" borderId="1" xfId="3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center" vertical="center"/>
    </xf>
    <xf numFmtId="0" fontId="5" fillId="3" borderId="1" xfId="10" applyFont="1" applyFill="1" applyBorder="1" applyAlignment="1">
      <alignment horizontal="left" wrapText="1"/>
    </xf>
    <xf numFmtId="0" fontId="7" fillId="3" borderId="1" xfId="8" applyFont="1" applyFill="1" applyBorder="1" applyAlignment="1">
      <alignment horizontal="left" vertical="top" wrapText="1" shrinkToFit="1"/>
    </xf>
    <xf numFmtId="0" fontId="7" fillId="3" borderId="1" xfId="8" applyFont="1" applyFill="1" applyBorder="1" applyAlignment="1">
      <alignment horizontal="left" vertical="center" wrapText="1" shrinkToFit="1"/>
    </xf>
    <xf numFmtId="4" fontId="11" fillId="3" borderId="1" xfId="0" applyNumberFormat="1" applyFont="1" applyFill="1" applyBorder="1" applyAlignment="1">
      <alignment horizontal="center" vertical="center"/>
    </xf>
    <xf numFmtId="0" fontId="7" fillId="3" borderId="1" xfId="8" applyNumberFormat="1" applyFont="1" applyFill="1" applyBorder="1" applyAlignment="1">
      <alignment horizontal="left" vertical="center" wrapText="1" shrinkToFit="1"/>
    </xf>
    <xf numFmtId="0" fontId="5" fillId="3" borderId="1" xfId="8" applyNumberFormat="1" applyFont="1" applyFill="1" applyBorder="1" applyAlignment="1">
      <alignment horizontal="left" vertical="center" wrapText="1" shrinkToFi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9" fontId="5" fillId="3" borderId="9" xfId="8" applyNumberFormat="1" applyFont="1" applyFill="1" applyBorder="1" applyAlignment="1" applyProtection="1">
      <alignment vertical="center" shrinkToFit="1"/>
    </xf>
    <xf numFmtId="0" fontId="5" fillId="3" borderId="2" xfId="8" applyFont="1" applyFill="1" applyBorder="1" applyAlignment="1">
      <alignment horizontal="left" vertical="top" wrapText="1" shrinkToFit="1"/>
    </xf>
    <xf numFmtId="4" fontId="14" fillId="3" borderId="2" xfId="0" applyNumberFormat="1" applyFont="1" applyFill="1" applyBorder="1" applyAlignment="1">
      <alignment horizontal="center" vertical="center" wrapText="1"/>
    </xf>
    <xf numFmtId="49" fontId="10" fillId="3" borderId="4" xfId="8" applyNumberFormat="1" applyFont="1" applyFill="1" applyBorder="1" applyAlignment="1" applyProtection="1">
      <alignment vertical="center" wrapText="1" shrinkToFit="1"/>
    </xf>
    <xf numFmtId="0" fontId="10" fillId="3" borderId="5" xfId="8" applyFont="1" applyFill="1" applyBorder="1" applyAlignment="1">
      <alignment horizontal="left" vertical="top" wrapText="1" shrinkToFit="1"/>
    </xf>
    <xf numFmtId="4" fontId="12" fillId="3" borderId="5" xfId="0" applyNumberFormat="1" applyFont="1" applyFill="1" applyBorder="1" applyAlignment="1">
      <alignment horizontal="center" vertical="center" wrapText="1"/>
    </xf>
    <xf numFmtId="4" fontId="12" fillId="3" borderId="5" xfId="3" applyNumberFormat="1" applyFont="1" applyFill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4" fontId="14" fillId="3" borderId="16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4" fontId="1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7" fillId="3" borderId="6" xfId="8" applyNumberFormat="1" applyFont="1" applyFill="1" applyBorder="1" applyAlignment="1" applyProtection="1">
      <alignment vertical="center" wrapText="1" shrinkToFit="1"/>
    </xf>
    <xf numFmtId="0" fontId="7" fillId="3" borderId="7" xfId="3" applyFont="1" applyFill="1" applyBorder="1" applyAlignment="1">
      <alignment horizontal="left" vertical="top" wrapText="1"/>
    </xf>
    <xf numFmtId="4" fontId="11" fillId="3" borderId="7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vertical="center" wrapText="1"/>
    </xf>
    <xf numFmtId="0" fontId="7" fillId="3" borderId="1" xfId="11" applyNumberFormat="1" applyFont="1" applyFill="1" applyBorder="1" applyAlignment="1" applyProtection="1">
      <alignment horizontal="left" vertical="top" wrapText="1"/>
    </xf>
    <xf numFmtId="0" fontId="7" fillId="3" borderId="1" xfId="9" applyNumberFormat="1" applyFont="1" applyFill="1" applyBorder="1" applyAlignment="1" applyProtection="1">
      <alignment horizontal="left" vertical="top" wrapText="1"/>
    </xf>
    <xf numFmtId="0" fontId="5" fillId="3" borderId="1" xfId="11" applyNumberFormat="1" applyFont="1" applyFill="1" applyBorder="1" applyAlignment="1" applyProtection="1">
      <alignment horizontal="left" vertical="top" wrapText="1"/>
    </xf>
    <xf numFmtId="49" fontId="7" fillId="3" borderId="9" xfId="8" applyNumberFormat="1" applyFont="1" applyFill="1" applyBorder="1" applyAlignment="1" applyProtection="1">
      <alignment vertical="center" shrinkToFit="1"/>
    </xf>
    <xf numFmtId="0" fontId="7" fillId="3" borderId="2" xfId="9" applyNumberFormat="1" applyFont="1" applyFill="1" applyBorder="1" applyAlignment="1" applyProtection="1">
      <alignment horizontal="left" vertical="top" wrapText="1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3" applyNumberFormat="1" applyFont="1" applyFill="1" applyBorder="1" applyAlignment="1">
      <alignment horizontal="center" vertical="center"/>
    </xf>
    <xf numFmtId="4" fontId="11" fillId="3" borderId="13" xfId="0" applyNumberFormat="1" applyFont="1" applyFill="1" applyBorder="1" applyAlignment="1">
      <alignment horizontal="center" vertical="center"/>
    </xf>
    <xf numFmtId="49" fontId="7" fillId="3" borderId="4" xfId="8" applyNumberFormat="1" applyFont="1" applyFill="1" applyBorder="1" applyAlignment="1" applyProtection="1">
      <alignment vertical="center" wrapText="1" shrinkToFit="1"/>
    </xf>
    <xf numFmtId="0" fontId="7" fillId="3" borderId="5" xfId="9" applyNumberFormat="1" applyFont="1" applyFill="1" applyBorder="1" applyAlignment="1" applyProtection="1">
      <alignment horizontal="left" vertical="top" wrapText="1"/>
    </xf>
    <xf numFmtId="0" fontId="7" fillId="3" borderId="24" xfId="3" applyFont="1" applyFill="1" applyBorder="1" applyAlignment="1">
      <alignment vertical="center" wrapText="1"/>
    </xf>
    <xf numFmtId="0" fontId="5" fillId="3" borderId="18" xfId="3" applyFont="1" applyFill="1" applyBorder="1" applyAlignment="1">
      <alignment vertical="center" wrapText="1"/>
    </xf>
    <xf numFmtId="4" fontId="11" fillId="3" borderId="25" xfId="0" applyNumberFormat="1" applyFont="1" applyFill="1" applyBorder="1" applyAlignment="1">
      <alignment horizontal="center" vertical="center"/>
    </xf>
    <xf numFmtId="0" fontId="7" fillId="3" borderId="6" xfId="3" applyFont="1" applyFill="1" applyBorder="1" applyAlignment="1">
      <alignment vertical="center"/>
    </xf>
    <xf numFmtId="0" fontId="10" fillId="3" borderId="4" xfId="3" applyFont="1" applyFill="1" applyBorder="1" applyAlignment="1">
      <alignment vertical="center"/>
    </xf>
    <xf numFmtId="0" fontId="10" fillId="3" borderId="5" xfId="3" applyFont="1" applyFill="1" applyBorder="1" applyAlignment="1">
      <alignment horizontal="left" vertical="top" wrapText="1"/>
    </xf>
    <xf numFmtId="4" fontId="12" fillId="3" borderId="5" xfId="0" applyNumberFormat="1" applyFont="1" applyFill="1" applyBorder="1" applyAlignment="1">
      <alignment horizontal="center" vertical="center"/>
    </xf>
    <xf numFmtId="4" fontId="22" fillId="3" borderId="7" xfId="0" applyNumberFormat="1" applyFont="1" applyFill="1" applyBorder="1" applyAlignment="1">
      <alignment horizontal="center" vertical="center"/>
    </xf>
    <xf numFmtId="4" fontId="22" fillId="3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9" fillId="3" borderId="8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  <xf numFmtId="0" fontId="5" fillId="3" borderId="6" xfId="3" applyFont="1" applyFill="1" applyBorder="1" applyAlignment="1">
      <alignment horizontal="left" vertical="center"/>
    </xf>
    <xf numFmtId="0" fontId="5" fillId="3" borderId="7" xfId="3" applyFont="1" applyFill="1" applyBorder="1" applyAlignment="1">
      <alignment horizontal="justify" vertical="top"/>
    </xf>
    <xf numFmtId="0" fontId="13" fillId="3" borderId="4" xfId="3" applyFont="1" applyFill="1" applyBorder="1" applyAlignment="1">
      <alignment vertical="center"/>
    </xf>
    <xf numFmtId="0" fontId="16" fillId="3" borderId="18" xfId="3" applyFont="1" applyFill="1" applyBorder="1" applyAlignment="1">
      <alignment vertical="center"/>
    </xf>
    <xf numFmtId="4" fontId="14" fillId="3" borderId="16" xfId="3" applyNumberFormat="1" applyFont="1" applyFill="1" applyBorder="1" applyAlignment="1">
      <alignment horizontal="center" vertical="center" wrapText="1"/>
    </xf>
    <xf numFmtId="4" fontId="14" fillId="3" borderId="7" xfId="3" applyNumberFormat="1" applyFont="1" applyFill="1" applyBorder="1" applyAlignment="1">
      <alignment horizontal="center" vertical="center" wrapText="1"/>
    </xf>
    <xf numFmtId="0" fontId="5" fillId="3" borderId="8" xfId="3" applyNumberFormat="1" applyFont="1" applyFill="1" applyBorder="1" applyAlignment="1">
      <alignment vertical="center"/>
    </xf>
    <xf numFmtId="4" fontId="14" fillId="3" borderId="1" xfId="3" applyNumberFormat="1" applyFont="1" applyFill="1" applyBorder="1" applyAlignment="1">
      <alignment horizontal="center" vertical="center" wrapText="1"/>
    </xf>
    <xf numFmtId="1" fontId="5" fillId="3" borderId="8" xfId="3" applyNumberFormat="1" applyFont="1" applyFill="1" applyBorder="1" applyAlignment="1">
      <alignment vertical="center"/>
    </xf>
    <xf numFmtId="0" fontId="7" fillId="3" borderId="8" xfId="3" applyFont="1" applyFill="1" applyBorder="1" applyAlignment="1">
      <alignment vertical="center"/>
    </xf>
    <xf numFmtId="0" fontId="7" fillId="3" borderId="1" xfId="3" applyFont="1" applyFill="1" applyBorder="1" applyAlignment="1">
      <alignment horizontal="left" vertical="top" wrapText="1"/>
    </xf>
    <xf numFmtId="4" fontId="11" fillId="3" borderId="1" xfId="3" applyNumberFormat="1" applyFont="1" applyFill="1" applyBorder="1" applyAlignment="1">
      <alignment horizontal="center" vertical="center" wrapText="1"/>
    </xf>
    <xf numFmtId="4" fontId="14" fillId="3" borderId="2" xfId="3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left" vertical="top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top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opLeftCell="A13" workbookViewId="0">
      <selection activeCell="B17" sqref="B17"/>
    </sheetView>
  </sheetViews>
  <sheetFormatPr defaultColWidth="8.85546875" defaultRowHeight="15"/>
  <cols>
    <col min="1" max="1" width="29.28515625" style="286" customWidth="1"/>
    <col min="2" max="2" width="34.28515625" style="287" customWidth="1"/>
    <col min="3" max="3" width="14.140625" style="286" customWidth="1"/>
    <col min="4" max="4" width="13.42578125" style="286" customWidth="1"/>
    <col min="5" max="5" width="12.28515625" style="286" customWidth="1"/>
    <col min="6" max="6" width="13.5703125" style="286" customWidth="1"/>
    <col min="7" max="7" width="8.85546875" style="62"/>
    <col min="8" max="16384" width="8.85546875" style="1"/>
  </cols>
  <sheetData>
    <row r="1" spans="1:6" ht="29.25" customHeight="1" thickBot="1">
      <c r="A1" s="119" t="s">
        <v>458</v>
      </c>
      <c r="B1" s="119"/>
      <c r="C1" s="119"/>
      <c r="D1" s="119"/>
      <c r="E1" s="119"/>
      <c r="F1" s="119"/>
    </row>
    <row r="2" spans="1:6" ht="60.75" thickBot="1">
      <c r="A2" s="120" t="s">
        <v>0</v>
      </c>
      <c r="B2" s="121" t="s">
        <v>1</v>
      </c>
      <c r="C2" s="122" t="s">
        <v>451</v>
      </c>
      <c r="D2" s="123" t="s">
        <v>459</v>
      </c>
      <c r="E2" s="122" t="s">
        <v>2</v>
      </c>
      <c r="F2" s="124" t="s">
        <v>460</v>
      </c>
    </row>
    <row r="3" spans="1:6" ht="15.75" thickBot="1">
      <c r="A3" s="125">
        <v>1</v>
      </c>
      <c r="B3" s="126">
        <v>2</v>
      </c>
      <c r="C3" s="126">
        <v>3</v>
      </c>
      <c r="D3" s="127">
        <v>4</v>
      </c>
      <c r="E3" s="128">
        <v>5</v>
      </c>
      <c r="F3" s="129">
        <v>6</v>
      </c>
    </row>
    <row r="4" spans="1:6" ht="26.25" thickBot="1">
      <c r="A4" s="130" t="s">
        <v>3</v>
      </c>
      <c r="B4" s="131" t="s">
        <v>4</v>
      </c>
      <c r="C4" s="132">
        <f>SUM(C5+C14+C21+C31+C37+C40+C63+C69+C84+C90+C135)</f>
        <v>763215.04</v>
      </c>
      <c r="D4" s="132">
        <f>SUM(D5+D14+D21+D31+D37+D40+D63+D69+D84+D90+D135)</f>
        <v>129521.79</v>
      </c>
      <c r="E4" s="132">
        <f t="shared" ref="E4:E69" si="0">D4/C4*100</f>
        <v>16.970550003836401</v>
      </c>
      <c r="F4" s="133">
        <f>D5-C5</f>
        <v>-450680.91</v>
      </c>
    </row>
    <row r="5" spans="1:6" ht="15.75" thickBot="1">
      <c r="A5" s="134" t="s">
        <v>5</v>
      </c>
      <c r="B5" s="135" t="s">
        <v>6</v>
      </c>
      <c r="C5" s="136">
        <f>SUM(C6)</f>
        <v>526990</v>
      </c>
      <c r="D5" s="136">
        <f>SUM(D6)</f>
        <v>76309.090000000011</v>
      </c>
      <c r="E5" s="136">
        <f t="shared" si="0"/>
        <v>14.48017799199226</v>
      </c>
      <c r="F5" s="137">
        <f t="shared" ref="F5:F6" si="1">D6-C6</f>
        <v>-450680.91</v>
      </c>
    </row>
    <row r="6" spans="1:6" ht="15.75" thickBot="1">
      <c r="A6" s="130" t="s">
        <v>173</v>
      </c>
      <c r="B6" s="131" t="s">
        <v>7</v>
      </c>
      <c r="C6" s="132">
        <f>SUM(C7:C13)</f>
        <v>526990</v>
      </c>
      <c r="D6" s="132">
        <f>SUM(D7:D13)</f>
        <v>76309.090000000011</v>
      </c>
      <c r="E6" s="132">
        <f t="shared" si="0"/>
        <v>14.48017799199226</v>
      </c>
      <c r="F6" s="133">
        <f t="shared" si="1"/>
        <v>-439985.49</v>
      </c>
    </row>
    <row r="7" spans="1:6" ht="144.75" customHeight="1">
      <c r="A7" s="138" t="s">
        <v>8</v>
      </c>
      <c r="B7" s="139" t="s">
        <v>381</v>
      </c>
      <c r="C7" s="140">
        <v>514370</v>
      </c>
      <c r="D7" s="141">
        <v>74384.509999999995</v>
      </c>
      <c r="E7" s="142">
        <f t="shared" si="0"/>
        <v>14.461284678344382</v>
      </c>
      <c r="F7" s="143">
        <f>D7-C7</f>
        <v>-439985.49</v>
      </c>
    </row>
    <row r="8" spans="1:6" ht="153">
      <c r="A8" s="144" t="s">
        <v>9</v>
      </c>
      <c r="B8" s="145" t="s">
        <v>382</v>
      </c>
      <c r="C8" s="146">
        <v>1732</v>
      </c>
      <c r="D8" s="147">
        <v>-12.19</v>
      </c>
      <c r="E8" s="148">
        <f t="shared" si="0"/>
        <v>-0.70381062355658197</v>
      </c>
      <c r="F8" s="149">
        <f t="shared" ref="F8:F71" si="2">D8-C8</f>
        <v>-1744.19</v>
      </c>
    </row>
    <row r="9" spans="1:6" ht="68.25" customHeight="1">
      <c r="A9" s="144" t="s">
        <v>10</v>
      </c>
      <c r="B9" s="145" t="s">
        <v>174</v>
      </c>
      <c r="C9" s="146">
        <v>3760</v>
      </c>
      <c r="D9" s="147">
        <v>-15.68</v>
      </c>
      <c r="E9" s="148">
        <f t="shared" si="0"/>
        <v>-0.41702127659574462</v>
      </c>
      <c r="F9" s="149">
        <f t="shared" si="2"/>
        <v>-3775.68</v>
      </c>
    </row>
    <row r="10" spans="1:6" ht="127.5">
      <c r="A10" s="144" t="s">
        <v>11</v>
      </c>
      <c r="B10" s="145" t="s">
        <v>383</v>
      </c>
      <c r="C10" s="146">
        <v>5432</v>
      </c>
      <c r="D10" s="147">
        <v>591.19000000000005</v>
      </c>
      <c r="E10" s="148">
        <f t="shared" si="0"/>
        <v>10.883468335787924</v>
      </c>
      <c r="F10" s="149">
        <f t="shared" si="2"/>
        <v>-4840.8099999999995</v>
      </c>
    </row>
    <row r="11" spans="1:6" ht="174" customHeight="1">
      <c r="A11" s="144" t="s">
        <v>255</v>
      </c>
      <c r="B11" s="145" t="s">
        <v>384</v>
      </c>
      <c r="C11" s="146">
        <v>1696</v>
      </c>
      <c r="D11" s="147">
        <v>210.05</v>
      </c>
      <c r="E11" s="148">
        <f t="shared" si="0"/>
        <v>12.38502358490566</v>
      </c>
      <c r="F11" s="149">
        <f t="shared" si="2"/>
        <v>-1485.95</v>
      </c>
    </row>
    <row r="12" spans="1:6" ht="63.75">
      <c r="A12" s="144" t="s">
        <v>385</v>
      </c>
      <c r="B12" s="145" t="s">
        <v>386</v>
      </c>
      <c r="C12" s="146">
        <v>0</v>
      </c>
      <c r="D12" s="147">
        <v>1069.07</v>
      </c>
      <c r="E12" s="148"/>
      <c r="F12" s="149">
        <f t="shared" si="2"/>
        <v>1069.07</v>
      </c>
    </row>
    <row r="13" spans="1:6" ht="69" customHeight="1" thickBot="1">
      <c r="A13" s="150" t="s">
        <v>461</v>
      </c>
      <c r="B13" s="151" t="s">
        <v>462</v>
      </c>
      <c r="C13" s="152">
        <v>0</v>
      </c>
      <c r="D13" s="153">
        <v>82.14</v>
      </c>
      <c r="E13" s="154"/>
      <c r="F13" s="155">
        <f t="shared" si="2"/>
        <v>82.14</v>
      </c>
    </row>
    <row r="14" spans="1:6" ht="51.75" thickBot="1">
      <c r="A14" s="130" t="s">
        <v>12</v>
      </c>
      <c r="B14" s="131" t="s">
        <v>13</v>
      </c>
      <c r="C14" s="132">
        <f>C15</f>
        <v>56600</v>
      </c>
      <c r="D14" s="132">
        <f>D15</f>
        <v>13996.56</v>
      </c>
      <c r="E14" s="132">
        <f t="shared" si="0"/>
        <v>24.728904593639577</v>
      </c>
      <c r="F14" s="156">
        <f t="shared" si="2"/>
        <v>-42603.44</v>
      </c>
    </row>
    <row r="15" spans="1:6" ht="39" thickBot="1">
      <c r="A15" s="134" t="s">
        <v>256</v>
      </c>
      <c r="B15" s="135" t="s">
        <v>257</v>
      </c>
      <c r="C15" s="157">
        <f>C16+C17+C18+C19+C20</f>
        <v>56600</v>
      </c>
      <c r="D15" s="157">
        <f>D16+D17+D18+D19+D20</f>
        <v>13996.56</v>
      </c>
      <c r="E15" s="136">
        <f t="shared" si="0"/>
        <v>24.728904593639577</v>
      </c>
      <c r="F15" s="158">
        <f t="shared" si="2"/>
        <v>-42603.44</v>
      </c>
    </row>
    <row r="16" spans="1:6" ht="39" thickBot="1">
      <c r="A16" s="159" t="s">
        <v>154</v>
      </c>
      <c r="B16" s="131" t="s">
        <v>387</v>
      </c>
      <c r="C16" s="132">
        <v>1753</v>
      </c>
      <c r="D16" s="132">
        <v>180.67</v>
      </c>
      <c r="E16" s="132">
        <f t="shared" si="0"/>
        <v>10.306332002281803</v>
      </c>
      <c r="F16" s="156">
        <f t="shared" si="2"/>
        <v>-1572.33</v>
      </c>
    </row>
    <row r="17" spans="1:6" ht="153">
      <c r="A17" s="160" t="s">
        <v>388</v>
      </c>
      <c r="B17" s="161" t="s">
        <v>216</v>
      </c>
      <c r="C17" s="140">
        <v>25937</v>
      </c>
      <c r="D17" s="140">
        <v>7078.54</v>
      </c>
      <c r="E17" s="142">
        <f t="shared" si="0"/>
        <v>27.291282723522382</v>
      </c>
      <c r="F17" s="143">
        <f t="shared" si="2"/>
        <v>-18858.46</v>
      </c>
    </row>
    <row r="18" spans="1:6" ht="191.25">
      <c r="A18" s="162" t="s">
        <v>389</v>
      </c>
      <c r="B18" s="163" t="s">
        <v>258</v>
      </c>
      <c r="C18" s="146">
        <v>169</v>
      </c>
      <c r="D18" s="146">
        <v>29.49</v>
      </c>
      <c r="E18" s="148">
        <f t="shared" si="0"/>
        <v>17.449704142011832</v>
      </c>
      <c r="F18" s="149">
        <f t="shared" si="2"/>
        <v>-139.51</v>
      </c>
    </row>
    <row r="19" spans="1:6" ht="165.75">
      <c r="A19" s="164" t="s">
        <v>390</v>
      </c>
      <c r="B19" s="165" t="s">
        <v>259</v>
      </c>
      <c r="C19" s="146">
        <v>32111</v>
      </c>
      <c r="D19" s="146">
        <v>7594.39</v>
      </c>
      <c r="E19" s="148">
        <f t="shared" si="0"/>
        <v>23.650431316371336</v>
      </c>
      <c r="F19" s="149">
        <f t="shared" si="2"/>
        <v>-24516.61</v>
      </c>
    </row>
    <row r="20" spans="1:6" ht="166.5" thickBot="1">
      <c r="A20" s="166" t="s">
        <v>391</v>
      </c>
      <c r="B20" s="167" t="s">
        <v>260</v>
      </c>
      <c r="C20" s="152">
        <v>-3370</v>
      </c>
      <c r="D20" s="152">
        <v>-886.53</v>
      </c>
      <c r="E20" s="154">
        <f t="shared" si="0"/>
        <v>26.306528189910978</v>
      </c>
      <c r="F20" s="155">
        <f t="shared" si="2"/>
        <v>2483.4700000000003</v>
      </c>
    </row>
    <row r="21" spans="1:6" ht="15.75" thickBot="1">
      <c r="A21" s="130" t="s">
        <v>60</v>
      </c>
      <c r="B21" s="131" t="s">
        <v>61</v>
      </c>
      <c r="C21" s="132">
        <f>SUM(C25+C27+C29+C22)</f>
        <v>74131</v>
      </c>
      <c r="D21" s="132">
        <f>SUM(D25+D27+D29+D22)</f>
        <v>9647.0399999999991</v>
      </c>
      <c r="E21" s="132">
        <f t="shared" si="0"/>
        <v>13.013503122850089</v>
      </c>
      <c r="F21" s="156">
        <f t="shared" si="2"/>
        <v>-64483.96</v>
      </c>
    </row>
    <row r="22" spans="1:6" ht="51.75" thickBot="1">
      <c r="A22" s="130" t="s">
        <v>175</v>
      </c>
      <c r="B22" s="131" t="s">
        <v>176</v>
      </c>
      <c r="C22" s="132">
        <f>SUM(C23:C24)</f>
        <v>64093</v>
      </c>
      <c r="D22" s="132">
        <f>SUM(D23:D24)</f>
        <v>10278.129999999999</v>
      </c>
      <c r="E22" s="132">
        <f t="shared" si="0"/>
        <v>16.036275412291513</v>
      </c>
      <c r="F22" s="156">
        <f t="shared" si="2"/>
        <v>-53814.87</v>
      </c>
    </row>
    <row r="23" spans="1:6" ht="45" customHeight="1">
      <c r="A23" s="138" t="s">
        <v>155</v>
      </c>
      <c r="B23" s="161" t="s">
        <v>177</v>
      </c>
      <c r="C23" s="140">
        <v>33280</v>
      </c>
      <c r="D23" s="141">
        <v>1348.39</v>
      </c>
      <c r="E23" s="142">
        <f t="shared" si="0"/>
        <v>4.0516526442307699</v>
      </c>
      <c r="F23" s="143">
        <f t="shared" si="2"/>
        <v>-31931.61</v>
      </c>
    </row>
    <row r="24" spans="1:6" ht="90" thickBot="1">
      <c r="A24" s="150" t="s">
        <v>156</v>
      </c>
      <c r="B24" s="167" t="s">
        <v>178</v>
      </c>
      <c r="C24" s="152">
        <v>30813</v>
      </c>
      <c r="D24" s="153">
        <v>8929.74</v>
      </c>
      <c r="E24" s="154">
        <f t="shared" si="0"/>
        <v>28.980430337844414</v>
      </c>
      <c r="F24" s="155">
        <f t="shared" si="2"/>
        <v>-21883.260000000002</v>
      </c>
    </row>
    <row r="25" spans="1:6" ht="26.25" thickBot="1">
      <c r="A25" s="130" t="s">
        <v>179</v>
      </c>
      <c r="B25" s="131" t="s">
        <v>15</v>
      </c>
      <c r="C25" s="168">
        <f>SUM(C26:C26)</f>
        <v>0</v>
      </c>
      <c r="D25" s="168">
        <f>SUM(D26:D26)</f>
        <v>-53.16</v>
      </c>
      <c r="E25" s="132"/>
      <c r="F25" s="156">
        <f t="shared" si="2"/>
        <v>-53.16</v>
      </c>
    </row>
    <row r="26" spans="1:6" ht="26.25" thickBot="1">
      <c r="A26" s="169" t="s">
        <v>14</v>
      </c>
      <c r="B26" s="170" t="s">
        <v>15</v>
      </c>
      <c r="C26" s="171">
        <v>0</v>
      </c>
      <c r="D26" s="172">
        <v>-53.16</v>
      </c>
      <c r="E26" s="173"/>
      <c r="F26" s="174">
        <f t="shared" si="2"/>
        <v>-53.16</v>
      </c>
    </row>
    <row r="27" spans="1:6" ht="15.75" thickBot="1">
      <c r="A27" s="130" t="s">
        <v>180</v>
      </c>
      <c r="B27" s="131" t="s">
        <v>16</v>
      </c>
      <c r="C27" s="168">
        <f t="shared" ref="C27:D27" si="3">SUM(C28:C28)</f>
        <v>448</v>
      </c>
      <c r="D27" s="168">
        <f t="shared" si="3"/>
        <v>62.7</v>
      </c>
      <c r="E27" s="132">
        <f t="shared" si="0"/>
        <v>13.995535714285715</v>
      </c>
      <c r="F27" s="156">
        <f t="shared" si="2"/>
        <v>-385.3</v>
      </c>
    </row>
    <row r="28" spans="1:6" ht="15.75" thickBot="1">
      <c r="A28" s="169" t="s">
        <v>17</v>
      </c>
      <c r="B28" s="170" t="s">
        <v>16</v>
      </c>
      <c r="C28" s="171">
        <v>448</v>
      </c>
      <c r="D28" s="172">
        <v>62.7</v>
      </c>
      <c r="E28" s="173">
        <f t="shared" si="0"/>
        <v>13.995535714285715</v>
      </c>
      <c r="F28" s="174">
        <f t="shared" si="2"/>
        <v>-385.3</v>
      </c>
    </row>
    <row r="29" spans="1:6" ht="39" thickBot="1">
      <c r="A29" s="130" t="s">
        <v>18</v>
      </c>
      <c r="B29" s="131" t="s">
        <v>19</v>
      </c>
      <c r="C29" s="132">
        <f t="shared" ref="C29:D29" si="4">SUM(C30)</f>
        <v>9590</v>
      </c>
      <c r="D29" s="132">
        <f t="shared" si="4"/>
        <v>-640.63</v>
      </c>
      <c r="E29" s="132">
        <f t="shared" si="0"/>
        <v>-6.680187695516163</v>
      </c>
      <c r="F29" s="156">
        <f t="shared" si="2"/>
        <v>-10230.629999999999</v>
      </c>
    </row>
    <row r="30" spans="1:6" ht="51.75" thickBot="1">
      <c r="A30" s="169" t="s">
        <v>20</v>
      </c>
      <c r="B30" s="170" t="s">
        <v>157</v>
      </c>
      <c r="C30" s="171">
        <v>9590</v>
      </c>
      <c r="D30" s="172">
        <v>-640.63</v>
      </c>
      <c r="E30" s="173">
        <f t="shared" si="0"/>
        <v>-6.680187695516163</v>
      </c>
      <c r="F30" s="174">
        <f t="shared" si="2"/>
        <v>-10230.629999999999</v>
      </c>
    </row>
    <row r="31" spans="1:6" ht="15.75" thickBot="1">
      <c r="A31" s="130" t="s">
        <v>21</v>
      </c>
      <c r="B31" s="131" t="s">
        <v>22</v>
      </c>
      <c r="C31" s="132">
        <f t="shared" ref="C31:D31" si="5">SUM(C32+C34)</f>
        <v>36475</v>
      </c>
      <c r="D31" s="132">
        <f t="shared" si="5"/>
        <v>5797.78</v>
      </c>
      <c r="E31" s="132">
        <f t="shared" si="0"/>
        <v>15.895215901302262</v>
      </c>
      <c r="F31" s="156">
        <f t="shared" si="2"/>
        <v>-30677.22</v>
      </c>
    </row>
    <row r="32" spans="1:6" ht="15.75" thickBot="1">
      <c r="A32" s="175" t="s">
        <v>181</v>
      </c>
      <c r="B32" s="176" t="s">
        <v>23</v>
      </c>
      <c r="C32" s="177">
        <f>SUM(C33)</f>
        <v>12488</v>
      </c>
      <c r="D32" s="177">
        <f>SUM(D33)</f>
        <v>292.69</v>
      </c>
      <c r="E32" s="177">
        <f t="shared" si="0"/>
        <v>2.3437700192184496</v>
      </c>
      <c r="F32" s="178">
        <f t="shared" si="2"/>
        <v>-12195.31</v>
      </c>
    </row>
    <row r="33" spans="1:6" ht="64.5" thickBot="1">
      <c r="A33" s="169" t="s">
        <v>24</v>
      </c>
      <c r="B33" s="170" t="s">
        <v>182</v>
      </c>
      <c r="C33" s="171">
        <v>12488</v>
      </c>
      <c r="D33" s="172">
        <v>292.69</v>
      </c>
      <c r="E33" s="173">
        <f t="shared" si="0"/>
        <v>2.3437700192184496</v>
      </c>
      <c r="F33" s="174">
        <f t="shared" si="2"/>
        <v>-12195.31</v>
      </c>
    </row>
    <row r="34" spans="1:6" ht="15.75" thickBot="1">
      <c r="A34" s="130" t="s">
        <v>183</v>
      </c>
      <c r="B34" s="179" t="s">
        <v>25</v>
      </c>
      <c r="C34" s="168">
        <f>SUM(C35:C36)</f>
        <v>23987</v>
      </c>
      <c r="D34" s="168">
        <f>SUM(D35:D36)</f>
        <v>5505.09</v>
      </c>
      <c r="E34" s="132">
        <f t="shared" si="0"/>
        <v>22.950306415975323</v>
      </c>
      <c r="F34" s="156">
        <f t="shared" si="2"/>
        <v>-18481.91</v>
      </c>
    </row>
    <row r="35" spans="1:6" ht="51">
      <c r="A35" s="138" t="s">
        <v>58</v>
      </c>
      <c r="B35" s="139" t="s">
        <v>158</v>
      </c>
      <c r="C35" s="140">
        <v>19330</v>
      </c>
      <c r="D35" s="140">
        <v>5298.32</v>
      </c>
      <c r="E35" s="142">
        <f t="shared" si="0"/>
        <v>27.409829280910504</v>
      </c>
      <c r="F35" s="143">
        <f t="shared" si="2"/>
        <v>-14031.68</v>
      </c>
    </row>
    <row r="36" spans="1:6" ht="51.75" thickBot="1">
      <c r="A36" s="150" t="s">
        <v>59</v>
      </c>
      <c r="B36" s="151" t="s">
        <v>159</v>
      </c>
      <c r="C36" s="152">
        <v>4657</v>
      </c>
      <c r="D36" s="152">
        <v>206.77</v>
      </c>
      <c r="E36" s="154">
        <f t="shared" si="0"/>
        <v>4.4399828215589441</v>
      </c>
      <c r="F36" s="155">
        <f t="shared" si="2"/>
        <v>-4450.2299999999996</v>
      </c>
    </row>
    <row r="37" spans="1:6" ht="15.75" thickBot="1">
      <c r="A37" s="130" t="s">
        <v>26</v>
      </c>
      <c r="B37" s="131" t="s">
        <v>463</v>
      </c>
      <c r="C37" s="132">
        <f>SUM(C38:C39)</f>
        <v>8844</v>
      </c>
      <c r="D37" s="132">
        <f>SUM(D38:D39)</f>
        <v>1718.61</v>
      </c>
      <c r="E37" s="132">
        <f t="shared" si="0"/>
        <v>19.432496607869741</v>
      </c>
      <c r="F37" s="156">
        <f t="shared" si="2"/>
        <v>-7125.39</v>
      </c>
    </row>
    <row r="38" spans="1:6" ht="63.75">
      <c r="A38" s="138" t="s">
        <v>27</v>
      </c>
      <c r="B38" s="139" t="s">
        <v>28</v>
      </c>
      <c r="C38" s="140">
        <v>8834</v>
      </c>
      <c r="D38" s="141">
        <v>1718.61</v>
      </c>
      <c r="E38" s="142">
        <f t="shared" si="0"/>
        <v>19.454494000452797</v>
      </c>
      <c r="F38" s="143">
        <f t="shared" si="2"/>
        <v>-7115.39</v>
      </c>
    </row>
    <row r="39" spans="1:6" ht="77.25" thickBot="1">
      <c r="A39" s="150" t="s">
        <v>261</v>
      </c>
      <c r="B39" s="151" t="s">
        <v>262</v>
      </c>
      <c r="C39" s="152">
        <v>10</v>
      </c>
      <c r="D39" s="153">
        <v>0</v>
      </c>
      <c r="E39" s="154">
        <f t="shared" si="0"/>
        <v>0</v>
      </c>
      <c r="F39" s="155">
        <f t="shared" si="2"/>
        <v>-10</v>
      </c>
    </row>
    <row r="40" spans="1:6" ht="64.5" thickBot="1">
      <c r="A40" s="130" t="s">
        <v>29</v>
      </c>
      <c r="B40" s="131" t="s">
        <v>30</v>
      </c>
      <c r="C40" s="132">
        <f>C41+C43+C47+C51+C54+C58+C45</f>
        <v>48706</v>
      </c>
      <c r="D40" s="132">
        <f>D41+D43+D47+D51+D54+D58+D45</f>
        <v>8413.14</v>
      </c>
      <c r="E40" s="132">
        <f t="shared" si="0"/>
        <v>17.273313349484663</v>
      </c>
      <c r="F40" s="156">
        <f t="shared" si="2"/>
        <v>-40292.86</v>
      </c>
    </row>
    <row r="41" spans="1:6" ht="93" customHeight="1" thickBot="1">
      <c r="A41" s="175" t="s">
        <v>392</v>
      </c>
      <c r="B41" s="176" t="s">
        <v>263</v>
      </c>
      <c r="C41" s="180">
        <f>SUM(C42:C42)</f>
        <v>41032</v>
      </c>
      <c r="D41" s="180">
        <f>SUM(D42:D42)</f>
        <v>5742.3</v>
      </c>
      <c r="E41" s="177">
        <f t="shared" si="0"/>
        <v>13.994687073503606</v>
      </c>
      <c r="F41" s="178">
        <f t="shared" si="2"/>
        <v>-35289.699999999997</v>
      </c>
    </row>
    <row r="42" spans="1:6" ht="137.25" customHeight="1" thickBot="1">
      <c r="A42" s="169" t="s">
        <v>56</v>
      </c>
      <c r="B42" s="181" t="s">
        <v>264</v>
      </c>
      <c r="C42" s="171">
        <v>41032</v>
      </c>
      <c r="D42" s="172">
        <v>5742.3</v>
      </c>
      <c r="E42" s="173">
        <f t="shared" si="0"/>
        <v>13.994687073503606</v>
      </c>
      <c r="F42" s="174">
        <f t="shared" si="2"/>
        <v>-35289.699999999997</v>
      </c>
    </row>
    <row r="43" spans="1:6" ht="102.75" thickBot="1">
      <c r="A43" s="130" t="s">
        <v>184</v>
      </c>
      <c r="B43" s="182" t="s">
        <v>265</v>
      </c>
      <c r="C43" s="132">
        <f t="shared" ref="C43:D43" si="6">C44</f>
        <v>377</v>
      </c>
      <c r="D43" s="132">
        <f t="shared" si="6"/>
        <v>41.08</v>
      </c>
      <c r="E43" s="132">
        <f t="shared" si="0"/>
        <v>10.896551724137931</v>
      </c>
      <c r="F43" s="156">
        <f t="shared" si="2"/>
        <v>-335.92</v>
      </c>
    </row>
    <row r="44" spans="1:6" ht="128.25" thickBot="1">
      <c r="A44" s="169" t="s">
        <v>153</v>
      </c>
      <c r="B44" s="181" t="s">
        <v>266</v>
      </c>
      <c r="C44" s="172">
        <v>377</v>
      </c>
      <c r="D44" s="172">
        <v>41.08</v>
      </c>
      <c r="E44" s="173">
        <f t="shared" si="0"/>
        <v>10.896551724137931</v>
      </c>
      <c r="F44" s="174">
        <f t="shared" si="2"/>
        <v>-335.92</v>
      </c>
    </row>
    <row r="45" spans="1:6" ht="115.5" thickBot="1">
      <c r="A45" s="130" t="s">
        <v>335</v>
      </c>
      <c r="B45" s="182" t="s">
        <v>336</v>
      </c>
      <c r="C45" s="183">
        <f>SUM(C46)</f>
        <v>22</v>
      </c>
      <c r="D45" s="183">
        <f>SUM(D46)</f>
        <v>3.25</v>
      </c>
      <c r="E45" s="132">
        <f t="shared" si="0"/>
        <v>14.772727272727273</v>
      </c>
      <c r="F45" s="156">
        <f t="shared" si="2"/>
        <v>-18.75</v>
      </c>
    </row>
    <row r="46" spans="1:6" ht="141" thickBot="1">
      <c r="A46" s="169" t="s">
        <v>337</v>
      </c>
      <c r="B46" s="181" t="s">
        <v>338</v>
      </c>
      <c r="C46" s="172">
        <v>22</v>
      </c>
      <c r="D46" s="172">
        <v>3.25</v>
      </c>
      <c r="E46" s="173">
        <f t="shared" si="0"/>
        <v>14.772727272727273</v>
      </c>
      <c r="F46" s="174">
        <f t="shared" si="2"/>
        <v>-18.75</v>
      </c>
    </row>
    <row r="47" spans="1:6" ht="51.75" thickBot="1">
      <c r="A47" s="130" t="s">
        <v>186</v>
      </c>
      <c r="B47" s="184" t="s">
        <v>187</v>
      </c>
      <c r="C47" s="183">
        <f>SUM(C48:C50)</f>
        <v>2537</v>
      </c>
      <c r="D47" s="183">
        <f t="shared" ref="D47" si="7">SUM(D48:D50)</f>
        <v>1318.33</v>
      </c>
      <c r="E47" s="132">
        <f t="shared" si="0"/>
        <v>51.964130863224277</v>
      </c>
      <c r="F47" s="156">
        <f t="shared" si="2"/>
        <v>-1218.67</v>
      </c>
    </row>
    <row r="48" spans="1:6" ht="89.25">
      <c r="A48" s="138" t="s">
        <v>31</v>
      </c>
      <c r="B48" s="185" t="s">
        <v>267</v>
      </c>
      <c r="C48" s="141">
        <v>2100</v>
      </c>
      <c r="D48" s="141">
        <v>1207.06</v>
      </c>
      <c r="E48" s="142">
        <f t="shared" si="0"/>
        <v>57.47904761904762</v>
      </c>
      <c r="F48" s="143">
        <f t="shared" si="2"/>
        <v>-892.94</v>
      </c>
    </row>
    <row r="49" spans="1:6" ht="89.25">
      <c r="A49" s="144" t="s">
        <v>339</v>
      </c>
      <c r="B49" s="186" t="s">
        <v>334</v>
      </c>
      <c r="C49" s="147">
        <v>60</v>
      </c>
      <c r="D49" s="147">
        <v>20</v>
      </c>
      <c r="E49" s="148">
        <f t="shared" si="0"/>
        <v>33.333333333333329</v>
      </c>
      <c r="F49" s="149">
        <f t="shared" si="2"/>
        <v>-40</v>
      </c>
    </row>
    <row r="50" spans="1:6" ht="64.5" thickBot="1">
      <c r="A50" s="150" t="s">
        <v>32</v>
      </c>
      <c r="B50" s="187" t="s">
        <v>268</v>
      </c>
      <c r="C50" s="153">
        <v>377</v>
      </c>
      <c r="D50" s="153">
        <v>91.27</v>
      </c>
      <c r="E50" s="154">
        <f t="shared" si="0"/>
        <v>24.209549071618035</v>
      </c>
      <c r="F50" s="155">
        <f t="shared" si="2"/>
        <v>-285.73</v>
      </c>
    </row>
    <row r="51" spans="1:6" ht="64.5" thickBot="1">
      <c r="A51" s="188" t="s">
        <v>393</v>
      </c>
      <c r="B51" s="182" t="s">
        <v>269</v>
      </c>
      <c r="C51" s="183">
        <f t="shared" ref="C51:D51" si="8">SUM(C52:C53)</f>
        <v>32</v>
      </c>
      <c r="D51" s="183">
        <f t="shared" si="8"/>
        <v>3.56</v>
      </c>
      <c r="E51" s="132">
        <f t="shared" si="0"/>
        <v>11.125</v>
      </c>
      <c r="F51" s="156">
        <f t="shared" si="2"/>
        <v>-28.44</v>
      </c>
    </row>
    <row r="52" spans="1:6" ht="153">
      <c r="A52" s="189" t="s">
        <v>185</v>
      </c>
      <c r="B52" s="185" t="s">
        <v>270</v>
      </c>
      <c r="C52" s="141">
        <v>26</v>
      </c>
      <c r="D52" s="141">
        <v>2.6</v>
      </c>
      <c r="E52" s="142">
        <f t="shared" si="0"/>
        <v>10</v>
      </c>
      <c r="F52" s="143">
        <f t="shared" si="2"/>
        <v>-23.4</v>
      </c>
    </row>
    <row r="53" spans="1:6" ht="128.25" thickBot="1">
      <c r="A53" s="190" t="s">
        <v>217</v>
      </c>
      <c r="B53" s="187" t="s">
        <v>394</v>
      </c>
      <c r="C53" s="153">
        <v>6</v>
      </c>
      <c r="D53" s="153">
        <v>0.96</v>
      </c>
      <c r="E53" s="154">
        <f t="shared" si="0"/>
        <v>16</v>
      </c>
      <c r="F53" s="155">
        <f t="shared" si="2"/>
        <v>-5.04</v>
      </c>
    </row>
    <row r="54" spans="1:6" ht="90" thickBot="1">
      <c r="A54" s="188" t="s">
        <v>395</v>
      </c>
      <c r="B54" s="184" t="s">
        <v>218</v>
      </c>
      <c r="C54" s="132">
        <f>SUM(C55:C56)</f>
        <v>9</v>
      </c>
      <c r="D54" s="132">
        <f>SUM(D55:D56)</f>
        <v>0</v>
      </c>
      <c r="E54" s="132">
        <f t="shared" si="0"/>
        <v>0</v>
      </c>
      <c r="F54" s="156">
        <f t="shared" si="2"/>
        <v>-9</v>
      </c>
    </row>
    <row r="55" spans="1:6" ht="216.75">
      <c r="A55" s="189" t="s">
        <v>219</v>
      </c>
      <c r="B55" s="185" t="s">
        <v>220</v>
      </c>
      <c r="C55" s="140">
        <v>8</v>
      </c>
      <c r="D55" s="141">
        <v>0</v>
      </c>
      <c r="E55" s="142">
        <f t="shared" si="0"/>
        <v>0</v>
      </c>
      <c r="F55" s="143">
        <f t="shared" si="2"/>
        <v>-8</v>
      </c>
    </row>
    <row r="56" spans="1:6" ht="191.25">
      <c r="A56" s="191" t="s">
        <v>396</v>
      </c>
      <c r="B56" s="186" t="s">
        <v>397</v>
      </c>
      <c r="C56" s="147">
        <v>1</v>
      </c>
      <c r="D56" s="147">
        <v>0</v>
      </c>
      <c r="E56" s="148">
        <f t="shared" si="0"/>
        <v>0</v>
      </c>
      <c r="F56" s="149">
        <f t="shared" si="2"/>
        <v>-1</v>
      </c>
    </row>
    <row r="57" spans="1:6" ht="294" thickBot="1">
      <c r="A57" s="192" t="s">
        <v>464</v>
      </c>
      <c r="B57" s="187" t="s">
        <v>465</v>
      </c>
      <c r="C57" s="153">
        <v>7.0000000000000007E-2</v>
      </c>
      <c r="D57" s="153">
        <v>0</v>
      </c>
      <c r="E57" s="154">
        <f t="shared" si="0"/>
        <v>0</v>
      </c>
      <c r="F57" s="155">
        <f t="shared" si="2"/>
        <v>-7.0000000000000007E-2</v>
      </c>
    </row>
    <row r="58" spans="1:6" ht="115.5" thickBot="1">
      <c r="A58" s="130" t="s">
        <v>188</v>
      </c>
      <c r="B58" s="182" t="s">
        <v>189</v>
      </c>
      <c r="C58" s="132">
        <f>SUM(C59:C62)</f>
        <v>4697</v>
      </c>
      <c r="D58" s="132">
        <f>SUM(D59:D62)</f>
        <v>1304.6199999999999</v>
      </c>
      <c r="E58" s="132">
        <f t="shared" si="0"/>
        <v>27.775601447732594</v>
      </c>
      <c r="F58" s="156">
        <f t="shared" si="2"/>
        <v>-3392.38</v>
      </c>
    </row>
    <row r="59" spans="1:6" ht="140.25">
      <c r="A59" s="138" t="s">
        <v>190</v>
      </c>
      <c r="B59" s="185" t="s">
        <v>271</v>
      </c>
      <c r="C59" s="142">
        <v>4145</v>
      </c>
      <c r="D59" s="142">
        <v>1114.55</v>
      </c>
      <c r="E59" s="142">
        <f t="shared" si="0"/>
        <v>26.889022919179734</v>
      </c>
      <c r="F59" s="143">
        <f t="shared" si="2"/>
        <v>-3030.45</v>
      </c>
    </row>
    <row r="60" spans="1:6" ht="204">
      <c r="A60" s="144" t="s">
        <v>398</v>
      </c>
      <c r="B60" s="186" t="s">
        <v>399</v>
      </c>
      <c r="C60" s="148">
        <v>6</v>
      </c>
      <c r="D60" s="148">
        <v>0</v>
      </c>
      <c r="E60" s="148">
        <f t="shared" si="0"/>
        <v>0</v>
      </c>
      <c r="F60" s="149">
        <f t="shared" si="2"/>
        <v>-6</v>
      </c>
    </row>
    <row r="61" spans="1:6" ht="204">
      <c r="A61" s="144" t="s">
        <v>221</v>
      </c>
      <c r="B61" s="186" t="s">
        <v>272</v>
      </c>
      <c r="C61" s="147">
        <v>60</v>
      </c>
      <c r="D61" s="147">
        <v>33.24</v>
      </c>
      <c r="E61" s="148">
        <f t="shared" si="0"/>
        <v>55.400000000000006</v>
      </c>
      <c r="F61" s="149">
        <f t="shared" si="2"/>
        <v>-26.759999999999998</v>
      </c>
    </row>
    <row r="62" spans="1:6" ht="204.75" thickBot="1">
      <c r="A62" s="150" t="s">
        <v>222</v>
      </c>
      <c r="B62" s="187" t="s">
        <v>273</v>
      </c>
      <c r="C62" s="153">
        <v>486</v>
      </c>
      <c r="D62" s="153">
        <v>156.83000000000001</v>
      </c>
      <c r="E62" s="154">
        <f t="shared" si="0"/>
        <v>32.269547325102884</v>
      </c>
      <c r="F62" s="155">
        <f t="shared" si="2"/>
        <v>-329.16999999999996</v>
      </c>
    </row>
    <row r="63" spans="1:6" ht="26.25" thickBot="1">
      <c r="A63" s="130" t="s">
        <v>33</v>
      </c>
      <c r="B63" s="131" t="s">
        <v>34</v>
      </c>
      <c r="C63" s="132">
        <f t="shared" ref="C63:D63" si="9">SUM(C64)</f>
        <v>3186</v>
      </c>
      <c r="D63" s="132">
        <f t="shared" si="9"/>
        <v>5478.34</v>
      </c>
      <c r="E63" s="132">
        <f t="shared" si="0"/>
        <v>171.9504080351538</v>
      </c>
      <c r="F63" s="156">
        <f t="shared" si="2"/>
        <v>2292.34</v>
      </c>
    </row>
    <row r="64" spans="1:6" ht="26.25" thickBot="1">
      <c r="A64" s="175" t="s">
        <v>191</v>
      </c>
      <c r="B64" s="176" t="s">
        <v>35</v>
      </c>
      <c r="C64" s="177">
        <f>SUM(C65:C68)</f>
        <v>3186</v>
      </c>
      <c r="D64" s="177">
        <f>SUM(D65:D68)</f>
        <v>5478.34</v>
      </c>
      <c r="E64" s="177">
        <f t="shared" si="0"/>
        <v>171.9504080351538</v>
      </c>
      <c r="F64" s="178">
        <f t="shared" si="2"/>
        <v>2292.34</v>
      </c>
    </row>
    <row r="65" spans="1:6" ht="89.25">
      <c r="A65" s="138" t="s">
        <v>36</v>
      </c>
      <c r="B65" s="139" t="s">
        <v>223</v>
      </c>
      <c r="C65" s="141">
        <v>1200</v>
      </c>
      <c r="D65" s="141">
        <v>3863.25</v>
      </c>
      <c r="E65" s="142">
        <f t="shared" si="0"/>
        <v>321.9375</v>
      </c>
      <c r="F65" s="143">
        <f t="shared" si="2"/>
        <v>2663.25</v>
      </c>
    </row>
    <row r="66" spans="1:6" ht="76.5">
      <c r="A66" s="144" t="s">
        <v>37</v>
      </c>
      <c r="B66" s="145" t="s">
        <v>224</v>
      </c>
      <c r="C66" s="147">
        <v>525</v>
      </c>
      <c r="D66" s="147">
        <v>169.5</v>
      </c>
      <c r="E66" s="148">
        <f t="shared" si="0"/>
        <v>32.285714285714285</v>
      </c>
      <c r="F66" s="149">
        <f t="shared" si="2"/>
        <v>-355.5</v>
      </c>
    </row>
    <row r="67" spans="1:6" ht="89.25">
      <c r="A67" s="144" t="s">
        <v>160</v>
      </c>
      <c r="B67" s="145" t="s">
        <v>274</v>
      </c>
      <c r="C67" s="147">
        <v>162</v>
      </c>
      <c r="D67" s="147">
        <v>46.14</v>
      </c>
      <c r="E67" s="148">
        <f t="shared" si="0"/>
        <v>28.481481481481481</v>
      </c>
      <c r="F67" s="149">
        <f t="shared" si="2"/>
        <v>-115.86</v>
      </c>
    </row>
    <row r="68" spans="1:6" ht="79.5" customHeight="1" thickBot="1">
      <c r="A68" s="150" t="s">
        <v>192</v>
      </c>
      <c r="B68" s="151" t="s">
        <v>275</v>
      </c>
      <c r="C68" s="153">
        <v>1299</v>
      </c>
      <c r="D68" s="153">
        <v>1399.45</v>
      </c>
      <c r="E68" s="154">
        <f t="shared" si="0"/>
        <v>107.73287143956891</v>
      </c>
      <c r="F68" s="155">
        <f t="shared" si="2"/>
        <v>100.45000000000005</v>
      </c>
    </row>
    <row r="69" spans="1:6" ht="39" thickBot="1">
      <c r="A69" s="130" t="s">
        <v>38</v>
      </c>
      <c r="B69" s="131" t="s">
        <v>39</v>
      </c>
      <c r="C69" s="132">
        <f>SUM(C73+C70)</f>
        <v>2470.04</v>
      </c>
      <c r="D69" s="132">
        <f>SUM(D73+D70)</f>
        <v>816.45</v>
      </c>
      <c r="E69" s="132">
        <f t="shared" si="0"/>
        <v>33.054120581043222</v>
      </c>
      <c r="F69" s="156">
        <f t="shared" si="2"/>
        <v>-1653.59</v>
      </c>
    </row>
    <row r="70" spans="1:6" ht="30" customHeight="1" thickBot="1">
      <c r="A70" s="130" t="s">
        <v>466</v>
      </c>
      <c r="B70" s="131" t="s">
        <v>467</v>
      </c>
      <c r="C70" s="132">
        <f>C71</f>
        <v>0</v>
      </c>
      <c r="D70" s="132">
        <f t="shared" ref="D70:E70" si="10">D71</f>
        <v>3.7</v>
      </c>
      <c r="E70" s="132">
        <f t="shared" si="10"/>
        <v>0</v>
      </c>
      <c r="F70" s="156">
        <f t="shared" si="2"/>
        <v>3.7</v>
      </c>
    </row>
    <row r="71" spans="1:6" ht="39" thickBot="1">
      <c r="A71" s="130" t="s">
        <v>468</v>
      </c>
      <c r="B71" s="131" t="s">
        <v>469</v>
      </c>
      <c r="C71" s="132">
        <f>C72</f>
        <v>0</v>
      </c>
      <c r="D71" s="132">
        <f>D72</f>
        <v>3.7</v>
      </c>
      <c r="E71" s="193"/>
      <c r="F71" s="156">
        <f t="shared" si="2"/>
        <v>3.7</v>
      </c>
    </row>
    <row r="72" spans="1:6" ht="39" thickBot="1">
      <c r="A72" s="169" t="s">
        <v>470</v>
      </c>
      <c r="B72" s="170" t="s">
        <v>469</v>
      </c>
      <c r="C72" s="173">
        <v>0</v>
      </c>
      <c r="D72" s="173">
        <v>3.7</v>
      </c>
      <c r="E72" s="173">
        <v>0</v>
      </c>
      <c r="F72" s="174">
        <f t="shared" ref="F72:F135" si="11">D72-C72</f>
        <v>3.7</v>
      </c>
    </row>
    <row r="73" spans="1:6" ht="26.25" thickBot="1">
      <c r="A73" s="194" t="s">
        <v>193</v>
      </c>
      <c r="B73" s="195" t="s">
        <v>161</v>
      </c>
      <c r="C73" s="196">
        <f t="shared" ref="C73:D73" si="12">SUM(C74+C76)</f>
        <v>2470.04</v>
      </c>
      <c r="D73" s="196">
        <f t="shared" si="12"/>
        <v>812.75</v>
      </c>
      <c r="E73" s="196">
        <f t="shared" ref="E73:E135" si="13">D73/C73*100</f>
        <v>32.904325436025331</v>
      </c>
      <c r="F73" s="197">
        <f t="shared" si="11"/>
        <v>-1657.29</v>
      </c>
    </row>
    <row r="74" spans="1:6" ht="39" thickBot="1">
      <c r="A74" s="130" t="s">
        <v>194</v>
      </c>
      <c r="B74" s="131" t="s">
        <v>195</v>
      </c>
      <c r="C74" s="132">
        <f t="shared" ref="C74:D74" si="14">SUM(C75)</f>
        <v>40</v>
      </c>
      <c r="D74" s="132">
        <f t="shared" si="14"/>
        <v>12.73</v>
      </c>
      <c r="E74" s="132">
        <f t="shared" si="13"/>
        <v>31.825000000000003</v>
      </c>
      <c r="F74" s="156">
        <f t="shared" si="11"/>
        <v>-27.27</v>
      </c>
    </row>
    <row r="75" spans="1:6" ht="51.75" thickBot="1">
      <c r="A75" s="169" t="s">
        <v>40</v>
      </c>
      <c r="B75" s="170" t="s">
        <v>62</v>
      </c>
      <c r="C75" s="172">
        <v>40</v>
      </c>
      <c r="D75" s="172">
        <v>12.73</v>
      </c>
      <c r="E75" s="173">
        <f t="shared" si="13"/>
        <v>31.825000000000003</v>
      </c>
      <c r="F75" s="174">
        <f t="shared" si="11"/>
        <v>-27.27</v>
      </c>
    </row>
    <row r="76" spans="1:6" ht="26.25" thickBot="1">
      <c r="A76" s="130" t="s">
        <v>196</v>
      </c>
      <c r="B76" s="131" t="s">
        <v>197</v>
      </c>
      <c r="C76" s="183">
        <f>SUM(C77:C83)</f>
        <v>2430.04</v>
      </c>
      <c r="D76" s="183">
        <f>SUM(D77:D82)</f>
        <v>800.02</v>
      </c>
      <c r="E76" s="132">
        <f t="shared" si="13"/>
        <v>32.922091817418639</v>
      </c>
      <c r="F76" s="156">
        <f t="shared" si="11"/>
        <v>-1630.02</v>
      </c>
    </row>
    <row r="77" spans="1:6" ht="51">
      <c r="A77" s="138" t="s">
        <v>225</v>
      </c>
      <c r="B77" s="198" t="s">
        <v>276</v>
      </c>
      <c r="C77" s="142">
        <v>0</v>
      </c>
      <c r="D77" s="142">
        <v>-13.82</v>
      </c>
      <c r="E77" s="142"/>
      <c r="F77" s="143">
        <f t="shared" si="11"/>
        <v>-13.82</v>
      </c>
    </row>
    <row r="78" spans="1:6" ht="51">
      <c r="A78" s="144" t="s">
        <v>400</v>
      </c>
      <c r="B78" s="199" t="s">
        <v>276</v>
      </c>
      <c r="C78" s="148">
        <v>20</v>
      </c>
      <c r="D78" s="148">
        <v>0.16</v>
      </c>
      <c r="E78" s="148">
        <f t="shared" si="13"/>
        <v>0.8</v>
      </c>
      <c r="F78" s="149">
        <f t="shared" si="11"/>
        <v>-19.84</v>
      </c>
    </row>
    <row r="79" spans="1:6" ht="89.25">
      <c r="A79" s="144" t="s">
        <v>344</v>
      </c>
      <c r="B79" s="200" t="s">
        <v>345</v>
      </c>
      <c r="C79" s="147">
        <v>472</v>
      </c>
      <c r="D79" s="147">
        <v>421.8</v>
      </c>
      <c r="E79" s="148">
        <f t="shared" si="13"/>
        <v>89.364406779661024</v>
      </c>
      <c r="F79" s="149">
        <f t="shared" si="11"/>
        <v>-50.199999999999989</v>
      </c>
    </row>
    <row r="80" spans="1:6" ht="76.5">
      <c r="A80" s="144" t="s">
        <v>277</v>
      </c>
      <c r="B80" s="199" t="s">
        <v>278</v>
      </c>
      <c r="C80" s="147">
        <v>946</v>
      </c>
      <c r="D80" s="147">
        <v>370.38</v>
      </c>
      <c r="E80" s="148">
        <f t="shared" si="13"/>
        <v>39.152219873150109</v>
      </c>
      <c r="F80" s="149">
        <f t="shared" si="11"/>
        <v>-575.62</v>
      </c>
    </row>
    <row r="81" spans="1:6" ht="76.5">
      <c r="A81" s="144" t="s">
        <v>452</v>
      </c>
      <c r="B81" s="199" t="s">
        <v>278</v>
      </c>
      <c r="C81" s="147">
        <v>0</v>
      </c>
      <c r="D81" s="147">
        <v>7.14</v>
      </c>
      <c r="E81" s="148"/>
      <c r="F81" s="149">
        <f t="shared" si="11"/>
        <v>7.14</v>
      </c>
    </row>
    <row r="82" spans="1:6" ht="45.75" customHeight="1">
      <c r="A82" s="144" t="s">
        <v>226</v>
      </c>
      <c r="B82" s="199" t="s">
        <v>279</v>
      </c>
      <c r="C82" s="147">
        <v>21</v>
      </c>
      <c r="D82" s="147">
        <v>14.36</v>
      </c>
      <c r="E82" s="148">
        <f t="shared" si="13"/>
        <v>68.38095238095238</v>
      </c>
      <c r="F82" s="149">
        <f t="shared" si="11"/>
        <v>-6.6400000000000006</v>
      </c>
    </row>
    <row r="83" spans="1:6" ht="43.5" customHeight="1" thickBot="1">
      <c r="A83" s="150" t="s">
        <v>226</v>
      </c>
      <c r="B83" s="201" t="s">
        <v>279</v>
      </c>
      <c r="C83" s="153">
        <v>971.04</v>
      </c>
      <c r="D83" s="153">
        <v>0</v>
      </c>
      <c r="E83" s="154">
        <f t="shared" si="13"/>
        <v>0</v>
      </c>
      <c r="F83" s="155">
        <f t="shared" si="11"/>
        <v>-971.04</v>
      </c>
    </row>
    <row r="84" spans="1:6" ht="39" thickBot="1">
      <c r="A84" s="130" t="s">
        <v>41</v>
      </c>
      <c r="B84" s="131" t="s">
        <v>42</v>
      </c>
      <c r="C84" s="132">
        <f>SUM(C88+C85)</f>
        <v>2569</v>
      </c>
      <c r="D84" s="132">
        <f>SUM(D88+D85)</f>
        <v>842.64</v>
      </c>
      <c r="E84" s="132">
        <f t="shared" si="13"/>
        <v>32.800311405216036</v>
      </c>
      <c r="F84" s="156">
        <f t="shared" si="11"/>
        <v>-1726.3600000000001</v>
      </c>
    </row>
    <row r="85" spans="1:6" ht="102.75" thickBot="1">
      <c r="A85" s="130" t="s">
        <v>198</v>
      </c>
      <c r="B85" s="182" t="s">
        <v>199</v>
      </c>
      <c r="C85" s="132">
        <f>SUM(C86:C87)</f>
        <v>926</v>
      </c>
      <c r="D85" s="132">
        <f>SUM(D86:D87)</f>
        <v>487.75</v>
      </c>
      <c r="E85" s="132">
        <f t="shared" si="13"/>
        <v>52.672786177105834</v>
      </c>
      <c r="F85" s="156">
        <f t="shared" si="11"/>
        <v>-438.25</v>
      </c>
    </row>
    <row r="86" spans="1:6" ht="140.25">
      <c r="A86" s="138" t="s">
        <v>43</v>
      </c>
      <c r="B86" s="185" t="s">
        <v>280</v>
      </c>
      <c r="C86" s="141">
        <v>926</v>
      </c>
      <c r="D86" s="141">
        <v>409.44</v>
      </c>
      <c r="E86" s="142">
        <f t="shared" si="13"/>
        <v>44.215982721382289</v>
      </c>
      <c r="F86" s="143">
        <f t="shared" si="11"/>
        <v>-516.55999999999995</v>
      </c>
    </row>
    <row r="87" spans="1:6" ht="141" thickBot="1">
      <c r="A87" s="150" t="s">
        <v>355</v>
      </c>
      <c r="B87" s="187" t="s">
        <v>356</v>
      </c>
      <c r="C87" s="153">
        <v>0</v>
      </c>
      <c r="D87" s="153">
        <v>78.31</v>
      </c>
      <c r="E87" s="154"/>
      <c r="F87" s="155">
        <f t="shared" si="11"/>
        <v>78.31</v>
      </c>
    </row>
    <row r="88" spans="1:6" ht="48.75" customHeight="1" thickBot="1">
      <c r="A88" s="130" t="s">
        <v>200</v>
      </c>
      <c r="B88" s="131" t="s">
        <v>201</v>
      </c>
      <c r="C88" s="168">
        <f>SUM(C89)</f>
        <v>1643</v>
      </c>
      <c r="D88" s="168">
        <f>SUM(D89)</f>
        <v>354.89</v>
      </c>
      <c r="E88" s="132">
        <f t="shared" si="13"/>
        <v>21.600121728545343</v>
      </c>
      <c r="F88" s="156">
        <f t="shared" si="11"/>
        <v>-1288.1100000000001</v>
      </c>
    </row>
    <row r="89" spans="1:6" ht="64.5" thickBot="1">
      <c r="A89" s="169" t="s">
        <v>44</v>
      </c>
      <c r="B89" s="170" t="s">
        <v>281</v>
      </c>
      <c r="C89" s="172">
        <v>1643</v>
      </c>
      <c r="D89" s="172">
        <v>354.89</v>
      </c>
      <c r="E89" s="173">
        <f t="shared" si="13"/>
        <v>21.600121728545343</v>
      </c>
      <c r="F89" s="174">
        <f t="shared" si="11"/>
        <v>-1288.1100000000001</v>
      </c>
    </row>
    <row r="90" spans="1:6" ht="26.25" thickBot="1">
      <c r="A90" s="130" t="s">
        <v>45</v>
      </c>
      <c r="B90" s="131" t="s">
        <v>46</v>
      </c>
      <c r="C90" s="132">
        <f>C91+C116+C118+C123+C130</f>
        <v>3039</v>
      </c>
      <c r="D90" s="132">
        <f>D91+D116+D118+D123+D130</f>
        <v>6440.08</v>
      </c>
      <c r="E90" s="132">
        <f t="shared" si="13"/>
        <v>211.91444554129646</v>
      </c>
      <c r="F90" s="156">
        <f t="shared" si="11"/>
        <v>3401.08</v>
      </c>
    </row>
    <row r="91" spans="1:6" ht="64.5" thickBot="1">
      <c r="A91" s="188" t="s">
        <v>326</v>
      </c>
      <c r="B91" s="131" t="s">
        <v>327</v>
      </c>
      <c r="C91" s="132">
        <f>C92+C95+C98+C101+C102+C103+C104+C105+C106+C107+C108+C112</f>
        <v>1158.6500000000001</v>
      </c>
      <c r="D91" s="132">
        <f>D92+D95+D98+D101+D102+D103+D104+D105+D106+D107+D108+D112</f>
        <v>502.8</v>
      </c>
      <c r="E91" s="132">
        <f t="shared" si="13"/>
        <v>43.395330772882232</v>
      </c>
      <c r="F91" s="156">
        <f t="shared" si="11"/>
        <v>-655.85000000000014</v>
      </c>
    </row>
    <row r="92" spans="1:6" ht="127.5">
      <c r="A92" s="202" t="s">
        <v>227</v>
      </c>
      <c r="B92" s="203" t="s">
        <v>401</v>
      </c>
      <c r="C92" s="204">
        <f>SUM(C93+C94)</f>
        <v>14.85</v>
      </c>
      <c r="D92" s="204">
        <f t="shared" ref="D92" si="15">SUM(D93+D94)</f>
        <v>2.25</v>
      </c>
      <c r="E92" s="204">
        <f t="shared" si="13"/>
        <v>15.151515151515152</v>
      </c>
      <c r="F92" s="205">
        <f t="shared" si="11"/>
        <v>-12.6</v>
      </c>
    </row>
    <row r="93" spans="1:6" ht="122.25" customHeight="1">
      <c r="A93" s="206" t="s">
        <v>228</v>
      </c>
      <c r="B93" s="207" t="s">
        <v>282</v>
      </c>
      <c r="C93" s="148">
        <v>9</v>
      </c>
      <c r="D93" s="148">
        <v>1.84</v>
      </c>
      <c r="E93" s="148">
        <f t="shared" si="13"/>
        <v>20.444444444444446</v>
      </c>
      <c r="F93" s="149">
        <f t="shared" si="11"/>
        <v>-7.16</v>
      </c>
    </row>
    <row r="94" spans="1:6" ht="114.75">
      <c r="A94" s="206" t="s">
        <v>202</v>
      </c>
      <c r="B94" s="207" t="s">
        <v>282</v>
      </c>
      <c r="C94" s="148">
        <v>5.85</v>
      </c>
      <c r="D94" s="148">
        <v>0.41</v>
      </c>
      <c r="E94" s="148">
        <f t="shared" si="13"/>
        <v>7.0085470085470085</v>
      </c>
      <c r="F94" s="149">
        <f t="shared" si="11"/>
        <v>-5.4399999999999995</v>
      </c>
    </row>
    <row r="95" spans="1:6" ht="153.75">
      <c r="A95" s="208" t="s">
        <v>229</v>
      </c>
      <c r="B95" s="209" t="s">
        <v>283</v>
      </c>
      <c r="C95" s="210">
        <f>SUM(C96:C97)</f>
        <v>174.67</v>
      </c>
      <c r="D95" s="210">
        <f t="shared" ref="D95" si="16">SUM(D96:D97)</f>
        <v>24.12</v>
      </c>
      <c r="E95" s="210">
        <f t="shared" si="13"/>
        <v>13.80889677677907</v>
      </c>
      <c r="F95" s="211">
        <f t="shared" si="11"/>
        <v>-150.54999999999998</v>
      </c>
    </row>
    <row r="96" spans="1:6" ht="153.75">
      <c r="A96" s="206" t="s">
        <v>230</v>
      </c>
      <c r="B96" s="212" t="s">
        <v>284</v>
      </c>
      <c r="C96" s="148">
        <v>171.5</v>
      </c>
      <c r="D96" s="148">
        <v>24.12</v>
      </c>
      <c r="E96" s="148">
        <f t="shared" si="13"/>
        <v>14.064139941690962</v>
      </c>
      <c r="F96" s="149">
        <f t="shared" si="11"/>
        <v>-147.38</v>
      </c>
    </row>
    <row r="97" spans="1:6" ht="153.75">
      <c r="A97" s="206" t="s">
        <v>231</v>
      </c>
      <c r="B97" s="212" t="s">
        <v>284</v>
      </c>
      <c r="C97" s="148">
        <v>3.17</v>
      </c>
      <c r="D97" s="148">
        <v>0</v>
      </c>
      <c r="E97" s="148">
        <f t="shared" si="13"/>
        <v>0</v>
      </c>
      <c r="F97" s="149">
        <f t="shared" si="11"/>
        <v>-3.17</v>
      </c>
    </row>
    <row r="98" spans="1:6" ht="127.5">
      <c r="A98" s="208" t="s">
        <v>232</v>
      </c>
      <c r="B98" s="213" t="s">
        <v>285</v>
      </c>
      <c r="C98" s="210">
        <f>SUM(C99:C100)</f>
        <v>165.68</v>
      </c>
      <c r="D98" s="210">
        <f>D99</f>
        <v>24.87</v>
      </c>
      <c r="E98" s="210">
        <f t="shared" si="13"/>
        <v>15.010864316755191</v>
      </c>
      <c r="F98" s="211">
        <f t="shared" si="11"/>
        <v>-140.81</v>
      </c>
    </row>
    <row r="99" spans="1:6" ht="127.5">
      <c r="A99" s="206" t="s">
        <v>233</v>
      </c>
      <c r="B99" s="207" t="s">
        <v>285</v>
      </c>
      <c r="C99" s="148">
        <v>163.4</v>
      </c>
      <c r="D99" s="148">
        <v>24.87</v>
      </c>
      <c r="E99" s="148">
        <f t="shared" si="13"/>
        <v>15.2203182374541</v>
      </c>
      <c r="F99" s="149">
        <f t="shared" si="11"/>
        <v>-138.53</v>
      </c>
    </row>
    <row r="100" spans="1:6" ht="127.5">
      <c r="A100" s="206" t="s">
        <v>234</v>
      </c>
      <c r="B100" s="207" t="s">
        <v>285</v>
      </c>
      <c r="C100" s="148">
        <v>2.2799999999999998</v>
      </c>
      <c r="D100" s="148">
        <v>0</v>
      </c>
      <c r="E100" s="148">
        <f t="shared" si="13"/>
        <v>0</v>
      </c>
      <c r="F100" s="149">
        <f t="shared" si="11"/>
        <v>-2.2799999999999998</v>
      </c>
    </row>
    <row r="101" spans="1:6" ht="114.75">
      <c r="A101" s="208" t="s">
        <v>286</v>
      </c>
      <c r="B101" s="213" t="s">
        <v>287</v>
      </c>
      <c r="C101" s="210">
        <v>18.3</v>
      </c>
      <c r="D101" s="210">
        <v>0</v>
      </c>
      <c r="E101" s="210">
        <f t="shared" si="13"/>
        <v>0</v>
      </c>
      <c r="F101" s="211">
        <f t="shared" si="11"/>
        <v>-18.3</v>
      </c>
    </row>
    <row r="102" spans="1:6" ht="131.25" customHeight="1">
      <c r="A102" s="208" t="s">
        <v>288</v>
      </c>
      <c r="B102" s="213" t="s">
        <v>289</v>
      </c>
      <c r="C102" s="210">
        <v>4</v>
      </c>
      <c r="D102" s="210">
        <v>0</v>
      </c>
      <c r="E102" s="210">
        <f t="shared" si="13"/>
        <v>0</v>
      </c>
      <c r="F102" s="211">
        <f t="shared" si="11"/>
        <v>-4</v>
      </c>
    </row>
    <row r="103" spans="1:6" ht="118.5" customHeight="1">
      <c r="A103" s="208" t="s">
        <v>402</v>
      </c>
      <c r="B103" s="213" t="s">
        <v>403</v>
      </c>
      <c r="C103" s="210">
        <v>10</v>
      </c>
      <c r="D103" s="210">
        <v>0</v>
      </c>
      <c r="E103" s="210">
        <f t="shared" si="13"/>
        <v>0</v>
      </c>
      <c r="F103" s="211">
        <f t="shared" si="11"/>
        <v>-10</v>
      </c>
    </row>
    <row r="104" spans="1:6" ht="114.75">
      <c r="A104" s="208" t="s">
        <v>340</v>
      </c>
      <c r="B104" s="213" t="s">
        <v>341</v>
      </c>
      <c r="C104" s="210">
        <v>100</v>
      </c>
      <c r="D104" s="210">
        <v>0</v>
      </c>
      <c r="E104" s="210">
        <f t="shared" si="13"/>
        <v>0</v>
      </c>
      <c r="F104" s="211">
        <f t="shared" si="11"/>
        <v>-100</v>
      </c>
    </row>
    <row r="105" spans="1:6" ht="153">
      <c r="A105" s="208" t="s">
        <v>290</v>
      </c>
      <c r="B105" s="213" t="s">
        <v>404</v>
      </c>
      <c r="C105" s="210">
        <v>89</v>
      </c>
      <c r="D105" s="210">
        <v>1.25</v>
      </c>
      <c r="E105" s="210">
        <f t="shared" si="13"/>
        <v>1.4044943820224718</v>
      </c>
      <c r="F105" s="211">
        <f t="shared" si="11"/>
        <v>-87.75</v>
      </c>
    </row>
    <row r="106" spans="1:6" ht="171" customHeight="1">
      <c r="A106" s="208" t="s">
        <v>235</v>
      </c>
      <c r="B106" s="214" t="s">
        <v>405</v>
      </c>
      <c r="C106" s="215">
        <v>39.4</v>
      </c>
      <c r="D106" s="215">
        <v>1.7</v>
      </c>
      <c r="E106" s="210">
        <f t="shared" si="13"/>
        <v>4.3147208121827409</v>
      </c>
      <c r="F106" s="211">
        <f t="shared" si="11"/>
        <v>-37.699999999999996</v>
      </c>
    </row>
    <row r="107" spans="1:6" ht="134.25" customHeight="1">
      <c r="A107" s="208" t="s">
        <v>291</v>
      </c>
      <c r="B107" s="214" t="s">
        <v>292</v>
      </c>
      <c r="C107" s="215">
        <v>4.5999999999999996</v>
      </c>
      <c r="D107" s="215">
        <v>0.5</v>
      </c>
      <c r="E107" s="210">
        <f t="shared" si="13"/>
        <v>10.869565217391305</v>
      </c>
      <c r="F107" s="211">
        <f t="shared" si="11"/>
        <v>-4.0999999999999996</v>
      </c>
    </row>
    <row r="108" spans="1:6" ht="114.75">
      <c r="A108" s="208" t="s">
        <v>236</v>
      </c>
      <c r="B108" s="216" t="s">
        <v>293</v>
      </c>
      <c r="C108" s="215">
        <f>SUM(C109:C111)</f>
        <v>250.15</v>
      </c>
      <c r="D108" s="215">
        <f>SUM(D109:D111)</f>
        <v>77.600000000000009</v>
      </c>
      <c r="E108" s="210">
        <f t="shared" si="13"/>
        <v>31.021387167699384</v>
      </c>
      <c r="F108" s="211">
        <f t="shared" si="11"/>
        <v>-172.55</v>
      </c>
    </row>
    <row r="109" spans="1:6" ht="114.75">
      <c r="A109" s="206" t="s">
        <v>406</v>
      </c>
      <c r="B109" s="217" t="s">
        <v>293</v>
      </c>
      <c r="C109" s="147">
        <v>14</v>
      </c>
      <c r="D109" s="147">
        <v>5.15</v>
      </c>
      <c r="E109" s="148">
        <f t="shared" si="13"/>
        <v>36.785714285714292</v>
      </c>
      <c r="F109" s="149">
        <f t="shared" si="11"/>
        <v>-8.85</v>
      </c>
    </row>
    <row r="110" spans="1:6" ht="114.75">
      <c r="A110" s="206" t="s">
        <v>237</v>
      </c>
      <c r="B110" s="217" t="s">
        <v>293</v>
      </c>
      <c r="C110" s="218">
        <v>235.3</v>
      </c>
      <c r="D110" s="218">
        <v>72.45</v>
      </c>
      <c r="E110" s="148">
        <f t="shared" si="13"/>
        <v>30.79048023799405</v>
      </c>
      <c r="F110" s="149">
        <f t="shared" si="11"/>
        <v>-162.85000000000002</v>
      </c>
    </row>
    <row r="111" spans="1:6" ht="114.75">
      <c r="A111" s="206" t="s">
        <v>238</v>
      </c>
      <c r="B111" s="217" t="s">
        <v>293</v>
      </c>
      <c r="C111" s="218">
        <v>0.85</v>
      </c>
      <c r="D111" s="218">
        <v>0</v>
      </c>
      <c r="E111" s="148">
        <f t="shared" si="13"/>
        <v>0</v>
      </c>
      <c r="F111" s="149">
        <f t="shared" si="11"/>
        <v>-0.85</v>
      </c>
    </row>
    <row r="112" spans="1:6" ht="131.25" customHeight="1">
      <c r="A112" s="208" t="s">
        <v>239</v>
      </c>
      <c r="B112" s="213" t="s">
        <v>294</v>
      </c>
      <c r="C112" s="219">
        <f>SUM(C113:C115)</f>
        <v>288</v>
      </c>
      <c r="D112" s="219">
        <f>SUM(D113:D115)</f>
        <v>370.51</v>
      </c>
      <c r="E112" s="210">
        <f t="shared" si="13"/>
        <v>128.64930555555557</v>
      </c>
      <c r="F112" s="211">
        <f t="shared" si="11"/>
        <v>82.509999999999991</v>
      </c>
    </row>
    <row r="113" spans="1:6" ht="127.5">
      <c r="A113" s="206" t="s">
        <v>342</v>
      </c>
      <c r="B113" s="207" t="s">
        <v>295</v>
      </c>
      <c r="C113" s="218">
        <v>1</v>
      </c>
      <c r="D113" s="218">
        <v>324.32</v>
      </c>
      <c r="E113" s="148">
        <f t="shared" si="13"/>
        <v>32432</v>
      </c>
      <c r="F113" s="149">
        <f t="shared" si="11"/>
        <v>323.32</v>
      </c>
    </row>
    <row r="114" spans="1:6" ht="127.5">
      <c r="A114" s="206" t="s">
        <v>240</v>
      </c>
      <c r="B114" s="207" t="s">
        <v>295</v>
      </c>
      <c r="C114" s="218">
        <v>283</v>
      </c>
      <c r="D114" s="218">
        <v>44.69</v>
      </c>
      <c r="E114" s="148">
        <f t="shared" si="13"/>
        <v>15.791519434628976</v>
      </c>
      <c r="F114" s="149">
        <f t="shared" si="11"/>
        <v>-238.31</v>
      </c>
    </row>
    <row r="115" spans="1:6" ht="128.25" thickBot="1">
      <c r="A115" s="220" t="s">
        <v>241</v>
      </c>
      <c r="B115" s="221" t="s">
        <v>295</v>
      </c>
      <c r="C115" s="222">
        <v>4</v>
      </c>
      <c r="D115" s="222">
        <v>1.5</v>
      </c>
      <c r="E115" s="154">
        <f t="shared" si="13"/>
        <v>37.5</v>
      </c>
      <c r="F115" s="155">
        <f t="shared" si="11"/>
        <v>-2.5</v>
      </c>
    </row>
    <row r="116" spans="1:6" ht="60" customHeight="1" thickBot="1">
      <c r="A116" s="223" t="s">
        <v>328</v>
      </c>
      <c r="B116" s="224" t="s">
        <v>329</v>
      </c>
      <c r="C116" s="225">
        <f>C117</f>
        <v>36</v>
      </c>
      <c r="D116" s="225">
        <f>D117</f>
        <v>0</v>
      </c>
      <c r="E116" s="226">
        <f t="shared" si="13"/>
        <v>0</v>
      </c>
      <c r="F116" s="227">
        <f t="shared" si="11"/>
        <v>-36</v>
      </c>
    </row>
    <row r="117" spans="1:6" ht="77.25" thickBot="1">
      <c r="A117" s="228" t="s">
        <v>203</v>
      </c>
      <c r="B117" s="229" t="s">
        <v>204</v>
      </c>
      <c r="C117" s="230">
        <v>36</v>
      </c>
      <c r="D117" s="230">
        <v>0</v>
      </c>
      <c r="E117" s="173">
        <f t="shared" si="13"/>
        <v>0</v>
      </c>
      <c r="F117" s="174">
        <f t="shared" si="11"/>
        <v>-36</v>
      </c>
    </row>
    <row r="118" spans="1:6" ht="166.5" thickBot="1">
      <c r="A118" s="231" t="s">
        <v>330</v>
      </c>
      <c r="B118" s="232" t="s">
        <v>343</v>
      </c>
      <c r="C118" s="225">
        <f>C119+C120</f>
        <v>172.44</v>
      </c>
      <c r="D118" s="225">
        <f>D119</f>
        <v>4.92</v>
      </c>
      <c r="E118" s="226">
        <f t="shared" si="13"/>
        <v>2.8531663187195546</v>
      </c>
      <c r="F118" s="227">
        <f t="shared" si="11"/>
        <v>-167.52</v>
      </c>
    </row>
    <row r="119" spans="1:6" ht="102">
      <c r="A119" s="233" t="s">
        <v>331</v>
      </c>
      <c r="B119" s="234" t="s">
        <v>297</v>
      </c>
      <c r="C119" s="235">
        <v>169.4</v>
      </c>
      <c r="D119" s="235">
        <v>4.92</v>
      </c>
      <c r="E119" s="204">
        <f t="shared" si="13"/>
        <v>2.9043683589138136</v>
      </c>
      <c r="F119" s="205">
        <f t="shared" si="11"/>
        <v>-164.48000000000002</v>
      </c>
    </row>
    <row r="120" spans="1:6" ht="102">
      <c r="A120" s="236" t="s">
        <v>205</v>
      </c>
      <c r="B120" s="237" t="s">
        <v>296</v>
      </c>
      <c r="C120" s="210">
        <f>SUM(C121:C122)</f>
        <v>3.04</v>
      </c>
      <c r="D120" s="210">
        <f>SUM(D121:D122)</f>
        <v>0</v>
      </c>
      <c r="E120" s="210">
        <f t="shared" si="13"/>
        <v>0</v>
      </c>
      <c r="F120" s="211">
        <f t="shared" si="11"/>
        <v>-3.04</v>
      </c>
    </row>
    <row r="121" spans="1:6" ht="89.25">
      <c r="A121" s="164" t="s">
        <v>407</v>
      </c>
      <c r="B121" s="238" t="s">
        <v>408</v>
      </c>
      <c r="C121" s="147">
        <v>2.87</v>
      </c>
      <c r="D121" s="147">
        <v>0</v>
      </c>
      <c r="E121" s="148">
        <f t="shared" si="13"/>
        <v>0</v>
      </c>
      <c r="F121" s="149">
        <f t="shared" si="11"/>
        <v>-2.87</v>
      </c>
    </row>
    <row r="122" spans="1:6" ht="90" thickBot="1">
      <c r="A122" s="239" t="s">
        <v>409</v>
      </c>
      <c r="B122" s="240" t="s">
        <v>408</v>
      </c>
      <c r="C122" s="153">
        <v>0.17</v>
      </c>
      <c r="D122" s="153">
        <v>0</v>
      </c>
      <c r="E122" s="154">
        <f t="shared" si="13"/>
        <v>0</v>
      </c>
      <c r="F122" s="155">
        <f t="shared" si="11"/>
        <v>-0.17</v>
      </c>
    </row>
    <row r="123" spans="1:6" ht="26.25" thickBot="1">
      <c r="A123" s="231" t="s">
        <v>332</v>
      </c>
      <c r="B123" s="232" t="s">
        <v>333</v>
      </c>
      <c r="C123" s="225">
        <f>C124+C125+C126+C129</f>
        <v>84.01</v>
      </c>
      <c r="D123" s="225">
        <f>D124+D125+D126+D129</f>
        <v>23.77</v>
      </c>
      <c r="E123" s="226">
        <f t="shared" si="13"/>
        <v>28.294250684442325</v>
      </c>
      <c r="F123" s="227">
        <f t="shared" si="11"/>
        <v>-60.240000000000009</v>
      </c>
    </row>
    <row r="124" spans="1:6" ht="96.75" customHeight="1">
      <c r="A124" s="241" t="s">
        <v>299</v>
      </c>
      <c r="B124" s="242" t="s">
        <v>300</v>
      </c>
      <c r="C124" s="243">
        <v>34.9</v>
      </c>
      <c r="D124" s="243">
        <v>8.6199999999999992</v>
      </c>
      <c r="E124" s="204">
        <f t="shared" si="13"/>
        <v>24.699140401146131</v>
      </c>
      <c r="F124" s="205">
        <f t="shared" si="11"/>
        <v>-26.28</v>
      </c>
    </row>
    <row r="125" spans="1:6" ht="63.75">
      <c r="A125" s="244" t="s">
        <v>410</v>
      </c>
      <c r="B125" s="245" t="s">
        <v>298</v>
      </c>
      <c r="C125" s="219">
        <v>36.6</v>
      </c>
      <c r="D125" s="219">
        <v>15.15</v>
      </c>
      <c r="E125" s="210">
        <f t="shared" si="13"/>
        <v>41.393442622950822</v>
      </c>
      <c r="F125" s="211">
        <f t="shared" si="11"/>
        <v>-21.450000000000003</v>
      </c>
    </row>
    <row r="126" spans="1:6" ht="99" customHeight="1">
      <c r="A126" s="208" t="s">
        <v>207</v>
      </c>
      <c r="B126" s="246" t="s">
        <v>301</v>
      </c>
      <c r="C126" s="215">
        <f>SUM(C127:C128)</f>
        <v>7.51</v>
      </c>
      <c r="D126" s="215">
        <f>SUM(D127:D128)</f>
        <v>0</v>
      </c>
      <c r="E126" s="210">
        <f t="shared" si="13"/>
        <v>0</v>
      </c>
      <c r="F126" s="211">
        <f t="shared" si="11"/>
        <v>-7.51</v>
      </c>
    </row>
    <row r="127" spans="1:6" ht="89.25">
      <c r="A127" s="206" t="s">
        <v>411</v>
      </c>
      <c r="B127" s="247" t="s">
        <v>242</v>
      </c>
      <c r="C127" s="147">
        <v>7.21</v>
      </c>
      <c r="D127" s="147">
        <v>0</v>
      </c>
      <c r="E127" s="148">
        <f t="shared" si="13"/>
        <v>0</v>
      </c>
      <c r="F127" s="149">
        <f t="shared" si="11"/>
        <v>-7.21</v>
      </c>
    </row>
    <row r="128" spans="1:6" ht="89.25">
      <c r="A128" s="206" t="s">
        <v>302</v>
      </c>
      <c r="B128" s="247" t="s">
        <v>242</v>
      </c>
      <c r="C128" s="147">
        <v>0.3</v>
      </c>
      <c r="D128" s="147">
        <v>0</v>
      </c>
      <c r="E128" s="148">
        <f t="shared" si="13"/>
        <v>0</v>
      </c>
      <c r="F128" s="149">
        <f t="shared" si="11"/>
        <v>-0.3</v>
      </c>
    </row>
    <row r="129" spans="1:6" ht="115.5" thickBot="1">
      <c r="A129" s="248" t="s">
        <v>208</v>
      </c>
      <c r="B129" s="249" t="s">
        <v>303</v>
      </c>
      <c r="C129" s="250">
        <v>5</v>
      </c>
      <c r="D129" s="250">
        <v>0</v>
      </c>
      <c r="E129" s="251">
        <f t="shared" si="13"/>
        <v>0</v>
      </c>
      <c r="F129" s="252">
        <f t="shared" si="11"/>
        <v>-5</v>
      </c>
    </row>
    <row r="130" spans="1:6" ht="26.25" thickBot="1">
      <c r="A130" s="253" t="s">
        <v>412</v>
      </c>
      <c r="B130" s="254" t="s">
        <v>413</v>
      </c>
      <c r="C130" s="183">
        <f>SUM(C131+C134)</f>
        <v>1587.9</v>
      </c>
      <c r="D130" s="183">
        <f>SUM(D131+D134)</f>
        <v>5908.59</v>
      </c>
      <c r="E130" s="132">
        <f t="shared" si="13"/>
        <v>372.10088796523706</v>
      </c>
      <c r="F130" s="156">
        <f t="shared" si="11"/>
        <v>4320.6900000000005</v>
      </c>
    </row>
    <row r="131" spans="1:6" ht="153">
      <c r="A131" s="233" t="s">
        <v>243</v>
      </c>
      <c r="B131" s="234" t="s">
        <v>304</v>
      </c>
      <c r="C131" s="243">
        <f>SUM(C132:C133)</f>
        <v>1547.3000000000002</v>
      </c>
      <c r="D131" s="243">
        <f>SUM(D132:D133)</f>
        <v>5908.59</v>
      </c>
      <c r="E131" s="204">
        <f t="shared" si="13"/>
        <v>381.86453822788076</v>
      </c>
      <c r="F131" s="205">
        <f t="shared" si="11"/>
        <v>4361.29</v>
      </c>
    </row>
    <row r="132" spans="1:6" ht="153">
      <c r="A132" s="164" t="s">
        <v>244</v>
      </c>
      <c r="B132" s="238" t="s">
        <v>304</v>
      </c>
      <c r="C132" s="147">
        <v>857.2</v>
      </c>
      <c r="D132" s="147">
        <v>5620.37</v>
      </c>
      <c r="E132" s="148">
        <f t="shared" si="13"/>
        <v>655.666122258516</v>
      </c>
      <c r="F132" s="149">
        <f t="shared" si="11"/>
        <v>4763.17</v>
      </c>
    </row>
    <row r="133" spans="1:6" ht="153">
      <c r="A133" s="164" t="s">
        <v>206</v>
      </c>
      <c r="B133" s="238" t="s">
        <v>304</v>
      </c>
      <c r="C133" s="147">
        <v>690.1</v>
      </c>
      <c r="D133" s="147">
        <v>288.22000000000003</v>
      </c>
      <c r="E133" s="148">
        <f t="shared" si="13"/>
        <v>41.764961599768149</v>
      </c>
      <c r="F133" s="149">
        <f t="shared" si="11"/>
        <v>-401.88</v>
      </c>
    </row>
    <row r="134" spans="1:6" ht="90" thickBot="1">
      <c r="A134" s="248" t="s">
        <v>305</v>
      </c>
      <c r="B134" s="249" t="s">
        <v>306</v>
      </c>
      <c r="C134" s="250">
        <v>40.6</v>
      </c>
      <c r="D134" s="250">
        <v>0</v>
      </c>
      <c r="E134" s="251">
        <f t="shared" si="13"/>
        <v>0</v>
      </c>
      <c r="F134" s="252">
        <f t="shared" si="11"/>
        <v>-40.6</v>
      </c>
    </row>
    <row r="135" spans="1:6" ht="15.75" thickBot="1">
      <c r="A135" s="255" t="s">
        <v>414</v>
      </c>
      <c r="B135" s="195" t="s">
        <v>47</v>
      </c>
      <c r="C135" s="196">
        <f>C136+C140</f>
        <v>205</v>
      </c>
      <c r="D135" s="196">
        <f>D136+D140</f>
        <v>62.06</v>
      </c>
      <c r="E135" s="196">
        <f t="shared" si="13"/>
        <v>30.273170731707317</v>
      </c>
      <c r="F135" s="197">
        <f t="shared" si="11"/>
        <v>-142.94</v>
      </c>
    </row>
    <row r="136" spans="1:6" ht="39" thickBot="1">
      <c r="A136" s="188" t="s">
        <v>48</v>
      </c>
      <c r="B136" s="131" t="s">
        <v>307</v>
      </c>
      <c r="C136" s="183">
        <f>SUM(C137:C139)</f>
        <v>0</v>
      </c>
      <c r="D136" s="183">
        <f>SUM(D137:D139)</f>
        <v>0</v>
      </c>
      <c r="E136" s="132">
        <v>0</v>
      </c>
      <c r="F136" s="156">
        <f t="shared" ref="F136:F199" si="17">D136-C136</f>
        <v>0</v>
      </c>
    </row>
    <row r="137" spans="1:6" ht="38.25">
      <c r="A137" s="189" t="s">
        <v>49</v>
      </c>
      <c r="B137" s="139" t="s">
        <v>307</v>
      </c>
      <c r="C137" s="141">
        <v>0</v>
      </c>
      <c r="D137" s="141">
        <v>0</v>
      </c>
      <c r="E137" s="142"/>
      <c r="F137" s="143">
        <f t="shared" si="17"/>
        <v>0</v>
      </c>
    </row>
    <row r="138" spans="1:6" ht="38.25">
      <c r="A138" s="191" t="s">
        <v>415</v>
      </c>
      <c r="B138" s="145" t="s">
        <v>307</v>
      </c>
      <c r="C138" s="147">
        <v>0</v>
      </c>
      <c r="D138" s="147">
        <v>0</v>
      </c>
      <c r="E138" s="148"/>
      <c r="F138" s="149">
        <f t="shared" si="17"/>
        <v>0</v>
      </c>
    </row>
    <row r="139" spans="1:6" ht="39" thickBot="1">
      <c r="A139" s="190" t="s">
        <v>416</v>
      </c>
      <c r="B139" s="151" t="s">
        <v>307</v>
      </c>
      <c r="C139" s="153">
        <v>0</v>
      </c>
      <c r="D139" s="153">
        <v>0</v>
      </c>
      <c r="E139" s="154"/>
      <c r="F139" s="155">
        <f t="shared" si="17"/>
        <v>0</v>
      </c>
    </row>
    <row r="140" spans="1:6" ht="15.75" thickBot="1">
      <c r="A140" s="188" t="s">
        <v>350</v>
      </c>
      <c r="B140" s="131" t="s">
        <v>351</v>
      </c>
      <c r="C140" s="183">
        <f>SUM(C141)</f>
        <v>205</v>
      </c>
      <c r="D140" s="183">
        <f>SUM(D141)</f>
        <v>62.06</v>
      </c>
      <c r="E140" s="132">
        <f t="shared" ref="E140:E202" si="18">D140/C140*100</f>
        <v>30.273170731707317</v>
      </c>
      <c r="F140" s="156">
        <f t="shared" si="17"/>
        <v>-142.94</v>
      </c>
    </row>
    <row r="141" spans="1:6" ht="26.25" thickBot="1">
      <c r="A141" s="256" t="s">
        <v>417</v>
      </c>
      <c r="B141" s="170" t="s">
        <v>352</v>
      </c>
      <c r="C141" s="172">
        <v>205</v>
      </c>
      <c r="D141" s="172">
        <v>62.06</v>
      </c>
      <c r="E141" s="173">
        <f t="shared" si="18"/>
        <v>30.273170731707317</v>
      </c>
      <c r="F141" s="174">
        <f t="shared" si="17"/>
        <v>-142.94</v>
      </c>
    </row>
    <row r="142" spans="1:6" ht="15.75" thickBot="1">
      <c r="A142" s="194" t="s">
        <v>50</v>
      </c>
      <c r="B142" s="195" t="s">
        <v>51</v>
      </c>
      <c r="C142" s="257">
        <f>C143+C192+C194+C199</f>
        <v>1688231.92</v>
      </c>
      <c r="D142" s="257">
        <f>D143+D192+D194+D199</f>
        <v>244015.82</v>
      </c>
      <c r="E142" s="196">
        <f t="shared" si="18"/>
        <v>14.45392763335502</v>
      </c>
      <c r="F142" s="197">
        <f t="shared" si="17"/>
        <v>-1444216.0999999999</v>
      </c>
    </row>
    <row r="143" spans="1:6" ht="39" thickBot="1">
      <c r="A143" s="130" t="s">
        <v>52</v>
      </c>
      <c r="B143" s="131" t="s">
        <v>53</v>
      </c>
      <c r="C143" s="183">
        <f>SUM(C144+C147+C165+C183)</f>
        <v>1688231.92</v>
      </c>
      <c r="D143" s="183">
        <f>SUM(D144+D147+D165+D183)</f>
        <v>247007.8</v>
      </c>
      <c r="E143" s="132">
        <f t="shared" si="18"/>
        <v>14.631153283726563</v>
      </c>
      <c r="F143" s="156">
        <f t="shared" si="17"/>
        <v>-1441224.1199999999</v>
      </c>
    </row>
    <row r="144" spans="1:6" ht="25.5">
      <c r="A144" s="258" t="s">
        <v>162</v>
      </c>
      <c r="B144" s="242" t="s">
        <v>209</v>
      </c>
      <c r="C144" s="243">
        <f>SUM(C145:C146)</f>
        <v>511763</v>
      </c>
      <c r="D144" s="243">
        <f>SUM(D145:D146)</f>
        <v>0</v>
      </c>
      <c r="E144" s="204">
        <f t="shared" si="18"/>
        <v>0</v>
      </c>
      <c r="F144" s="143">
        <f t="shared" si="17"/>
        <v>-511763</v>
      </c>
    </row>
    <row r="145" spans="1:6" ht="63.75">
      <c r="A145" s="144" t="s">
        <v>163</v>
      </c>
      <c r="B145" s="145" t="s">
        <v>308</v>
      </c>
      <c r="C145" s="147">
        <v>226951</v>
      </c>
      <c r="D145" s="147">
        <v>0</v>
      </c>
      <c r="E145" s="148">
        <f t="shared" si="18"/>
        <v>0</v>
      </c>
      <c r="F145" s="149">
        <f t="shared" si="17"/>
        <v>-226951</v>
      </c>
    </row>
    <row r="146" spans="1:6" ht="51.75" thickBot="1">
      <c r="A146" s="150" t="s">
        <v>418</v>
      </c>
      <c r="B146" s="151" t="s">
        <v>325</v>
      </c>
      <c r="C146" s="153">
        <v>284812</v>
      </c>
      <c r="D146" s="153">
        <v>0</v>
      </c>
      <c r="E146" s="154">
        <f t="shared" si="18"/>
        <v>0</v>
      </c>
      <c r="F146" s="155">
        <f t="shared" si="17"/>
        <v>-284812</v>
      </c>
    </row>
    <row r="147" spans="1:6" ht="39" thickBot="1">
      <c r="A147" s="130" t="s">
        <v>164</v>
      </c>
      <c r="B147" s="131" t="s">
        <v>210</v>
      </c>
      <c r="C147" s="183">
        <f>C148+C149+C150+C153+C156+C151+C152</f>
        <v>362045.02</v>
      </c>
      <c r="D147" s="183">
        <f>D148+D149+D150+D153+D156+D151+D152</f>
        <v>24312.83</v>
      </c>
      <c r="E147" s="132">
        <f t="shared" si="18"/>
        <v>6.7154162208887733</v>
      </c>
      <c r="F147" s="156">
        <f t="shared" si="17"/>
        <v>-337732.19</v>
      </c>
    </row>
    <row r="148" spans="1:6" ht="63.75">
      <c r="A148" s="138" t="s">
        <v>309</v>
      </c>
      <c r="B148" s="139" t="s">
        <v>419</v>
      </c>
      <c r="C148" s="141">
        <v>48740.800000000003</v>
      </c>
      <c r="D148" s="141">
        <v>0</v>
      </c>
      <c r="E148" s="142">
        <f t="shared" si="18"/>
        <v>0</v>
      </c>
      <c r="F148" s="143">
        <f t="shared" si="17"/>
        <v>-48740.800000000003</v>
      </c>
    </row>
    <row r="149" spans="1:6" ht="153">
      <c r="A149" s="144" t="s">
        <v>420</v>
      </c>
      <c r="B149" s="145" t="s">
        <v>471</v>
      </c>
      <c r="C149" s="147">
        <v>226747.66</v>
      </c>
      <c r="D149" s="147">
        <v>1556.67</v>
      </c>
      <c r="E149" s="148">
        <f t="shared" si="18"/>
        <v>0.68652086641158727</v>
      </c>
      <c r="F149" s="149">
        <f t="shared" si="17"/>
        <v>-225190.99</v>
      </c>
    </row>
    <row r="150" spans="1:6" ht="114.75">
      <c r="A150" s="144" t="s">
        <v>421</v>
      </c>
      <c r="B150" s="145" t="s">
        <v>422</v>
      </c>
      <c r="C150" s="147">
        <v>14621.72</v>
      </c>
      <c r="D150" s="147">
        <v>100.43</v>
      </c>
      <c r="E150" s="148">
        <f t="shared" si="18"/>
        <v>0.68685489805576916</v>
      </c>
      <c r="F150" s="149">
        <f t="shared" si="17"/>
        <v>-14521.289999999999</v>
      </c>
    </row>
    <row r="151" spans="1:6" ht="51">
      <c r="A151" s="144" t="s">
        <v>472</v>
      </c>
      <c r="B151" s="145" t="s">
        <v>473</v>
      </c>
      <c r="C151" s="147">
        <v>2454.15</v>
      </c>
      <c r="D151" s="147">
        <v>2167.8200000000002</v>
      </c>
      <c r="E151" s="148">
        <v>0</v>
      </c>
      <c r="F151" s="149">
        <f t="shared" si="17"/>
        <v>-286.32999999999993</v>
      </c>
    </row>
    <row r="152" spans="1:6" ht="39" thickBot="1">
      <c r="A152" s="150" t="s">
        <v>474</v>
      </c>
      <c r="B152" s="151" t="s">
        <v>475</v>
      </c>
      <c r="C152" s="153">
        <v>339.5</v>
      </c>
      <c r="D152" s="153">
        <v>339.5</v>
      </c>
      <c r="E152" s="154">
        <f t="shared" si="18"/>
        <v>100</v>
      </c>
      <c r="F152" s="155">
        <f t="shared" si="17"/>
        <v>0</v>
      </c>
    </row>
    <row r="153" spans="1:6" ht="39" thickBot="1">
      <c r="A153" s="259" t="s">
        <v>423</v>
      </c>
      <c r="B153" s="260" t="s">
        <v>424</v>
      </c>
      <c r="C153" s="261">
        <f>C154+C155</f>
        <v>7496</v>
      </c>
      <c r="D153" s="261">
        <f>D154+D155</f>
        <v>737.12</v>
      </c>
      <c r="E153" s="226">
        <f t="shared" si="18"/>
        <v>9.8335112059765208</v>
      </c>
      <c r="F153" s="227">
        <f t="shared" si="17"/>
        <v>-6758.88</v>
      </c>
    </row>
    <row r="154" spans="1:6" ht="51">
      <c r="A154" s="138" t="s">
        <v>425</v>
      </c>
      <c r="B154" s="139" t="s">
        <v>426</v>
      </c>
      <c r="C154" s="262">
        <v>120</v>
      </c>
      <c r="D154" s="141">
        <v>120</v>
      </c>
      <c r="E154" s="142">
        <f t="shared" si="18"/>
        <v>100</v>
      </c>
      <c r="F154" s="143">
        <f t="shared" si="17"/>
        <v>0</v>
      </c>
    </row>
    <row r="155" spans="1:6" ht="102.75" thickBot="1">
      <c r="A155" s="150" t="s">
        <v>425</v>
      </c>
      <c r="B155" s="151" t="s">
        <v>427</v>
      </c>
      <c r="C155" s="263">
        <v>7376</v>
      </c>
      <c r="D155" s="153">
        <v>617.12</v>
      </c>
      <c r="E155" s="154">
        <f t="shared" si="18"/>
        <v>8.3665943600867685</v>
      </c>
      <c r="F155" s="155">
        <f t="shared" si="17"/>
        <v>-6758.88</v>
      </c>
    </row>
    <row r="156" spans="1:6" ht="26.25" thickBot="1">
      <c r="A156" s="264" t="s">
        <v>245</v>
      </c>
      <c r="B156" s="265" t="s">
        <v>310</v>
      </c>
      <c r="C156" s="183">
        <f>SUM(C157:C164)</f>
        <v>61645.189999999995</v>
      </c>
      <c r="D156" s="183">
        <f>SUM(D157:D164)</f>
        <v>19411.29</v>
      </c>
      <c r="E156" s="132">
        <f t="shared" si="18"/>
        <v>31.48873415752308</v>
      </c>
      <c r="F156" s="156">
        <f t="shared" si="17"/>
        <v>-42233.899999999994</v>
      </c>
    </row>
    <row r="157" spans="1:6" ht="51.75">
      <c r="A157" s="266" t="s">
        <v>428</v>
      </c>
      <c r="B157" s="267" t="s">
        <v>429</v>
      </c>
      <c r="C157" s="141">
        <v>25.1</v>
      </c>
      <c r="D157" s="141">
        <v>25.1</v>
      </c>
      <c r="E157" s="142">
        <f t="shared" si="18"/>
        <v>100</v>
      </c>
      <c r="F157" s="143">
        <f t="shared" si="17"/>
        <v>0</v>
      </c>
    </row>
    <row r="158" spans="1:6" ht="39">
      <c r="A158" s="164" t="s">
        <v>476</v>
      </c>
      <c r="B158" s="268" t="s">
        <v>477</v>
      </c>
      <c r="C158" s="147">
        <v>0</v>
      </c>
      <c r="D158" s="147">
        <v>0</v>
      </c>
      <c r="E158" s="148"/>
      <c r="F158" s="149">
        <f t="shared" si="17"/>
        <v>0</v>
      </c>
    </row>
    <row r="159" spans="1:6" ht="64.5">
      <c r="A159" s="164" t="s">
        <v>428</v>
      </c>
      <c r="B159" s="268" t="s">
        <v>430</v>
      </c>
      <c r="C159" s="147">
        <v>122.4</v>
      </c>
      <c r="D159" s="147">
        <v>122.4</v>
      </c>
      <c r="E159" s="148">
        <f t="shared" si="18"/>
        <v>100</v>
      </c>
      <c r="F159" s="149">
        <f t="shared" si="17"/>
        <v>0</v>
      </c>
    </row>
    <row r="160" spans="1:6" ht="51.75">
      <c r="A160" s="164" t="s">
        <v>428</v>
      </c>
      <c r="B160" s="268" t="s">
        <v>478</v>
      </c>
      <c r="C160" s="147">
        <v>164.19</v>
      </c>
      <c r="D160" s="147">
        <v>164.19</v>
      </c>
      <c r="E160" s="148">
        <f t="shared" si="18"/>
        <v>100</v>
      </c>
      <c r="F160" s="149">
        <f t="shared" si="17"/>
        <v>0</v>
      </c>
    </row>
    <row r="161" spans="1:6" ht="39">
      <c r="A161" s="269" t="s">
        <v>476</v>
      </c>
      <c r="B161" s="268" t="s">
        <v>479</v>
      </c>
      <c r="C161" s="147">
        <v>339.6</v>
      </c>
      <c r="D161" s="147">
        <v>339.6</v>
      </c>
      <c r="E161" s="148">
        <f t="shared" si="18"/>
        <v>100</v>
      </c>
      <c r="F161" s="149">
        <f t="shared" si="17"/>
        <v>0</v>
      </c>
    </row>
    <row r="162" spans="1:6" ht="64.5">
      <c r="A162" s="164" t="s">
        <v>431</v>
      </c>
      <c r="B162" s="268" t="s">
        <v>311</v>
      </c>
      <c r="C162" s="147">
        <v>45266</v>
      </c>
      <c r="D162" s="147">
        <v>18110</v>
      </c>
      <c r="E162" s="148">
        <f t="shared" si="18"/>
        <v>40.007952988998362</v>
      </c>
      <c r="F162" s="149">
        <f t="shared" si="17"/>
        <v>-27156</v>
      </c>
    </row>
    <row r="163" spans="1:6" ht="77.25">
      <c r="A163" s="164" t="s">
        <v>431</v>
      </c>
      <c r="B163" s="268" t="s">
        <v>312</v>
      </c>
      <c r="C163" s="147">
        <v>14959.3</v>
      </c>
      <c r="D163" s="147">
        <v>650</v>
      </c>
      <c r="E163" s="148">
        <f t="shared" si="18"/>
        <v>4.345123100679845</v>
      </c>
      <c r="F163" s="149">
        <f t="shared" si="17"/>
        <v>-14309.3</v>
      </c>
    </row>
    <row r="164" spans="1:6" ht="52.5" thickBot="1">
      <c r="A164" s="239" t="s">
        <v>431</v>
      </c>
      <c r="B164" s="270" t="s">
        <v>432</v>
      </c>
      <c r="C164" s="153">
        <v>768.6</v>
      </c>
      <c r="D164" s="153">
        <v>0</v>
      </c>
      <c r="E164" s="154">
        <f t="shared" si="18"/>
        <v>0</v>
      </c>
      <c r="F164" s="155">
        <f t="shared" si="17"/>
        <v>-768.6</v>
      </c>
    </row>
    <row r="165" spans="1:6" ht="26.25" thickBot="1">
      <c r="A165" s="130" t="s">
        <v>165</v>
      </c>
      <c r="B165" s="131" t="s">
        <v>211</v>
      </c>
      <c r="C165" s="183">
        <f>SUM(C166+C167+C177+C178+C179+C180)</f>
        <v>753512.2</v>
      </c>
      <c r="D165" s="183">
        <f>SUM(D166+D167+D177+D178+D179+D180)</f>
        <v>210939.51999999999</v>
      </c>
      <c r="E165" s="132">
        <f t="shared" si="18"/>
        <v>27.994174480519362</v>
      </c>
      <c r="F165" s="156">
        <f t="shared" si="17"/>
        <v>-542572.67999999993</v>
      </c>
    </row>
    <row r="166" spans="1:6" ht="52.5" thickBot="1">
      <c r="A166" s="228" t="s">
        <v>166</v>
      </c>
      <c r="B166" s="271" t="s">
        <v>433</v>
      </c>
      <c r="C166" s="172">
        <v>18289.5</v>
      </c>
      <c r="D166" s="172">
        <v>7314.87</v>
      </c>
      <c r="E166" s="173">
        <f t="shared" si="18"/>
        <v>39.99491511523005</v>
      </c>
      <c r="F166" s="174">
        <f t="shared" si="17"/>
        <v>-10974.630000000001</v>
      </c>
    </row>
    <row r="167" spans="1:6" ht="51.75" thickBot="1">
      <c r="A167" s="259" t="s">
        <v>167</v>
      </c>
      <c r="B167" s="260" t="s">
        <v>313</v>
      </c>
      <c r="C167" s="261">
        <f>SUM(C168:C176)</f>
        <v>91839.4</v>
      </c>
      <c r="D167" s="261">
        <f>SUM(D168:D176)</f>
        <v>39082.389999999992</v>
      </c>
      <c r="E167" s="226">
        <f t="shared" si="18"/>
        <v>42.555145177342183</v>
      </c>
      <c r="F167" s="227">
        <f t="shared" si="17"/>
        <v>-52757.01</v>
      </c>
    </row>
    <row r="168" spans="1:6" ht="90">
      <c r="A168" s="266" t="s">
        <v>167</v>
      </c>
      <c r="B168" s="267" t="s">
        <v>434</v>
      </c>
      <c r="C168" s="141">
        <v>361</v>
      </c>
      <c r="D168" s="141">
        <v>90.25</v>
      </c>
      <c r="E168" s="142">
        <f t="shared" si="18"/>
        <v>25</v>
      </c>
      <c r="F168" s="143">
        <f t="shared" si="17"/>
        <v>-270.75</v>
      </c>
    </row>
    <row r="169" spans="1:6" ht="90">
      <c r="A169" s="164" t="s">
        <v>167</v>
      </c>
      <c r="B169" s="268" t="s">
        <v>435</v>
      </c>
      <c r="C169" s="147">
        <v>87107.6</v>
      </c>
      <c r="D169" s="147">
        <v>38551.99</v>
      </c>
      <c r="E169" s="148">
        <f t="shared" si="18"/>
        <v>44.257894833516239</v>
      </c>
      <c r="F169" s="149">
        <f t="shared" si="17"/>
        <v>-48555.610000000008</v>
      </c>
    </row>
    <row r="170" spans="1:6" ht="102.75">
      <c r="A170" s="164" t="s">
        <v>167</v>
      </c>
      <c r="B170" s="268" t="s">
        <v>436</v>
      </c>
      <c r="C170" s="147">
        <v>0.2</v>
      </c>
      <c r="D170" s="147">
        <v>0.2</v>
      </c>
      <c r="E170" s="148">
        <f t="shared" si="18"/>
        <v>100</v>
      </c>
      <c r="F170" s="149">
        <f t="shared" si="17"/>
        <v>0</v>
      </c>
    </row>
    <row r="171" spans="1:6" ht="51.75">
      <c r="A171" s="164" t="s">
        <v>167</v>
      </c>
      <c r="B171" s="268" t="s">
        <v>314</v>
      </c>
      <c r="C171" s="147">
        <v>115.2</v>
      </c>
      <c r="D171" s="147">
        <v>115.2</v>
      </c>
      <c r="E171" s="148">
        <f t="shared" si="18"/>
        <v>100</v>
      </c>
      <c r="F171" s="149">
        <f t="shared" si="17"/>
        <v>0</v>
      </c>
    </row>
    <row r="172" spans="1:6" ht="115.5">
      <c r="A172" s="164" t="s">
        <v>167</v>
      </c>
      <c r="B172" s="268" t="s">
        <v>437</v>
      </c>
      <c r="C172" s="147">
        <v>1381</v>
      </c>
      <c r="D172" s="147">
        <v>0</v>
      </c>
      <c r="E172" s="148">
        <f t="shared" si="18"/>
        <v>0</v>
      </c>
      <c r="F172" s="149">
        <f t="shared" si="17"/>
        <v>-1381</v>
      </c>
    </row>
    <row r="173" spans="1:6" ht="166.5">
      <c r="A173" s="164" t="s">
        <v>167</v>
      </c>
      <c r="B173" s="268" t="s">
        <v>438</v>
      </c>
      <c r="C173" s="147">
        <v>0.2</v>
      </c>
      <c r="D173" s="147">
        <v>0.15</v>
      </c>
      <c r="E173" s="148">
        <f t="shared" si="18"/>
        <v>74.999999999999986</v>
      </c>
      <c r="F173" s="149">
        <f t="shared" si="17"/>
        <v>-5.0000000000000017E-2</v>
      </c>
    </row>
    <row r="174" spans="1:6" ht="90">
      <c r="A174" s="164" t="s">
        <v>167</v>
      </c>
      <c r="B174" s="268" t="s">
        <v>439</v>
      </c>
      <c r="C174" s="147">
        <v>868.6</v>
      </c>
      <c r="D174" s="147">
        <v>324.60000000000002</v>
      </c>
      <c r="E174" s="148">
        <f t="shared" si="18"/>
        <v>37.37048123416993</v>
      </c>
      <c r="F174" s="149">
        <f t="shared" si="17"/>
        <v>-544</v>
      </c>
    </row>
    <row r="175" spans="1:6" ht="90">
      <c r="A175" s="164" t="s">
        <v>167</v>
      </c>
      <c r="B175" s="268" t="s">
        <v>315</v>
      </c>
      <c r="C175" s="147">
        <v>208.7</v>
      </c>
      <c r="D175" s="147">
        <v>0</v>
      </c>
      <c r="E175" s="148">
        <f t="shared" si="18"/>
        <v>0</v>
      </c>
      <c r="F175" s="149">
        <f t="shared" si="17"/>
        <v>-208.7</v>
      </c>
    </row>
    <row r="176" spans="1:6" ht="141">
      <c r="A176" s="164" t="s">
        <v>168</v>
      </c>
      <c r="B176" s="268" t="s">
        <v>440</v>
      </c>
      <c r="C176" s="147">
        <v>1796.9</v>
      </c>
      <c r="D176" s="147">
        <v>0</v>
      </c>
      <c r="E176" s="148">
        <f t="shared" si="18"/>
        <v>0</v>
      </c>
      <c r="F176" s="149">
        <f t="shared" si="17"/>
        <v>-1796.9</v>
      </c>
    </row>
    <row r="177" spans="1:6" ht="77.25">
      <c r="A177" s="164" t="s">
        <v>169</v>
      </c>
      <c r="B177" s="268" t="s">
        <v>441</v>
      </c>
      <c r="C177" s="147">
        <v>10</v>
      </c>
      <c r="D177" s="147">
        <v>2.63</v>
      </c>
      <c r="E177" s="148">
        <f t="shared" si="18"/>
        <v>26.3</v>
      </c>
      <c r="F177" s="149">
        <f t="shared" si="17"/>
        <v>-7.37</v>
      </c>
    </row>
    <row r="178" spans="1:6" ht="51.75">
      <c r="A178" s="164" t="s">
        <v>170</v>
      </c>
      <c r="B178" s="268" t="s">
        <v>442</v>
      </c>
      <c r="C178" s="147">
        <v>17315.599999999999</v>
      </c>
      <c r="D178" s="147">
        <v>6028.42</v>
      </c>
      <c r="E178" s="148">
        <f t="shared" si="18"/>
        <v>34.814964540645434</v>
      </c>
      <c r="F178" s="149">
        <f t="shared" si="17"/>
        <v>-11287.179999999998</v>
      </c>
    </row>
    <row r="179" spans="1:6" ht="65.25" thickBot="1">
      <c r="A179" s="239" t="s">
        <v>316</v>
      </c>
      <c r="B179" s="270" t="s">
        <v>443</v>
      </c>
      <c r="C179" s="153">
        <v>264.7</v>
      </c>
      <c r="D179" s="153">
        <v>103.21</v>
      </c>
      <c r="E179" s="154">
        <f t="shared" si="18"/>
        <v>38.991310918020403</v>
      </c>
      <c r="F179" s="155">
        <f t="shared" si="17"/>
        <v>-161.49</v>
      </c>
    </row>
    <row r="180" spans="1:6" ht="26.25" thickBot="1">
      <c r="A180" s="130" t="s">
        <v>171</v>
      </c>
      <c r="B180" s="131" t="s">
        <v>54</v>
      </c>
      <c r="C180" s="183">
        <f>SUM(C181+C182)</f>
        <v>625793</v>
      </c>
      <c r="D180" s="183">
        <f t="shared" ref="D180" si="19">SUM(D181:D182)</f>
        <v>158408</v>
      </c>
      <c r="E180" s="132">
        <f t="shared" si="18"/>
        <v>25.313162659217987</v>
      </c>
      <c r="F180" s="156">
        <f t="shared" si="17"/>
        <v>-467385</v>
      </c>
    </row>
    <row r="181" spans="1:6" ht="77.25">
      <c r="A181" s="266" t="s">
        <v>172</v>
      </c>
      <c r="B181" s="267" t="s">
        <v>317</v>
      </c>
      <c r="C181" s="141">
        <v>243903</v>
      </c>
      <c r="D181" s="141">
        <v>61541</v>
      </c>
      <c r="E181" s="142">
        <f t="shared" si="18"/>
        <v>25.231751966970478</v>
      </c>
      <c r="F181" s="143">
        <f t="shared" si="17"/>
        <v>-182362</v>
      </c>
    </row>
    <row r="182" spans="1:6" ht="141.75" thickBot="1">
      <c r="A182" s="239" t="s">
        <v>172</v>
      </c>
      <c r="B182" s="270" t="s">
        <v>444</v>
      </c>
      <c r="C182" s="153">
        <v>381890</v>
      </c>
      <c r="D182" s="153">
        <v>96867</v>
      </c>
      <c r="E182" s="154">
        <f t="shared" si="18"/>
        <v>25.365157506088142</v>
      </c>
      <c r="F182" s="155">
        <f t="shared" si="17"/>
        <v>-285023</v>
      </c>
    </row>
    <row r="183" spans="1:6" ht="26.25" thickBot="1">
      <c r="A183" s="130" t="s">
        <v>246</v>
      </c>
      <c r="B183" s="131" t="s">
        <v>247</v>
      </c>
      <c r="C183" s="183">
        <f>SUM(C184:C187)</f>
        <v>60911.700000000004</v>
      </c>
      <c r="D183" s="183">
        <f>SUM(D184:D187)</f>
        <v>11755.449999999999</v>
      </c>
      <c r="E183" s="132">
        <f t="shared" si="18"/>
        <v>19.299165841702003</v>
      </c>
      <c r="F183" s="156">
        <f t="shared" si="17"/>
        <v>-49156.250000000007</v>
      </c>
    </row>
    <row r="184" spans="1:6" ht="102">
      <c r="A184" s="272" t="s">
        <v>453</v>
      </c>
      <c r="B184" s="273" t="s">
        <v>454</v>
      </c>
      <c r="C184" s="141">
        <v>3777.9</v>
      </c>
      <c r="D184" s="141">
        <v>629.65</v>
      </c>
      <c r="E184" s="142">
        <f t="shared" si="18"/>
        <v>16.666666666666664</v>
      </c>
      <c r="F184" s="143">
        <f t="shared" si="17"/>
        <v>-3148.25</v>
      </c>
    </row>
    <row r="185" spans="1:6" ht="102">
      <c r="A185" s="164" t="s">
        <v>248</v>
      </c>
      <c r="B185" s="145" t="s">
        <v>249</v>
      </c>
      <c r="C185" s="147">
        <v>24077</v>
      </c>
      <c r="D185" s="147">
        <v>6021</v>
      </c>
      <c r="E185" s="148">
        <f t="shared" si="18"/>
        <v>25.00726834738547</v>
      </c>
      <c r="F185" s="149">
        <f t="shared" si="17"/>
        <v>-18056</v>
      </c>
    </row>
    <row r="186" spans="1:6" ht="115.5" thickBot="1">
      <c r="A186" s="239" t="s">
        <v>480</v>
      </c>
      <c r="B186" s="151" t="s">
        <v>481</v>
      </c>
      <c r="C186" s="153">
        <v>0</v>
      </c>
      <c r="D186" s="153">
        <v>0</v>
      </c>
      <c r="E186" s="154"/>
      <c r="F186" s="155">
        <f t="shared" si="17"/>
        <v>0</v>
      </c>
    </row>
    <row r="187" spans="1:6" ht="39" thickBot="1">
      <c r="A187" s="264" t="s">
        <v>250</v>
      </c>
      <c r="B187" s="265" t="s">
        <v>318</v>
      </c>
      <c r="C187" s="183">
        <f>SUM(C188:C191)</f>
        <v>33056.800000000003</v>
      </c>
      <c r="D187" s="183">
        <f>SUM(D188:D191)</f>
        <v>5104.7999999999993</v>
      </c>
      <c r="E187" s="132">
        <f t="shared" si="18"/>
        <v>15.442511071852079</v>
      </c>
      <c r="F187" s="156">
        <f t="shared" si="17"/>
        <v>-27952.000000000004</v>
      </c>
    </row>
    <row r="188" spans="1:6" ht="90">
      <c r="A188" s="164" t="s">
        <v>251</v>
      </c>
      <c r="B188" s="268" t="s">
        <v>482</v>
      </c>
      <c r="C188" s="147">
        <v>27229.4</v>
      </c>
      <c r="D188" s="147">
        <v>4450.8999999999996</v>
      </c>
      <c r="E188" s="148">
        <f t="shared" si="18"/>
        <v>16.345934908591449</v>
      </c>
      <c r="F188" s="149">
        <f t="shared" si="17"/>
        <v>-22778.5</v>
      </c>
    </row>
    <row r="189" spans="1:6" ht="115.5">
      <c r="A189" s="164" t="s">
        <v>251</v>
      </c>
      <c r="B189" s="268" t="s">
        <v>483</v>
      </c>
      <c r="C189" s="147">
        <v>3231</v>
      </c>
      <c r="D189" s="147">
        <v>0</v>
      </c>
      <c r="E189" s="148">
        <f t="shared" si="18"/>
        <v>0</v>
      </c>
      <c r="F189" s="149">
        <f t="shared" si="17"/>
        <v>-3231</v>
      </c>
    </row>
    <row r="190" spans="1:6" ht="141">
      <c r="A190" s="164" t="s">
        <v>251</v>
      </c>
      <c r="B190" s="268" t="s">
        <v>484</v>
      </c>
      <c r="C190" s="147">
        <v>380.8</v>
      </c>
      <c r="D190" s="147">
        <v>100</v>
      </c>
      <c r="E190" s="148">
        <f t="shared" si="18"/>
        <v>26.260504201680675</v>
      </c>
      <c r="F190" s="149">
        <f t="shared" si="17"/>
        <v>-280.8</v>
      </c>
    </row>
    <row r="191" spans="1:6" ht="167.25" thickBot="1">
      <c r="A191" s="239" t="s">
        <v>319</v>
      </c>
      <c r="B191" s="270" t="s">
        <v>445</v>
      </c>
      <c r="C191" s="153">
        <v>2215.6</v>
      </c>
      <c r="D191" s="153">
        <v>553.9</v>
      </c>
      <c r="E191" s="154">
        <f t="shared" si="18"/>
        <v>25</v>
      </c>
      <c r="F191" s="155">
        <f t="shared" si="17"/>
        <v>-1661.6999999999998</v>
      </c>
    </row>
    <row r="192" spans="1:6" ht="26.25" thickBot="1">
      <c r="A192" s="274" t="s">
        <v>346</v>
      </c>
      <c r="B192" s="131" t="s">
        <v>347</v>
      </c>
      <c r="C192" s="168">
        <f>SUM(C193)</f>
        <v>0</v>
      </c>
      <c r="D192" s="168">
        <f>SUM(D193)</f>
        <v>0</v>
      </c>
      <c r="E192" s="132"/>
      <c r="F192" s="156">
        <f t="shared" si="17"/>
        <v>0</v>
      </c>
    </row>
    <row r="193" spans="1:6" ht="26.25" thickBot="1">
      <c r="A193" s="275" t="s">
        <v>348</v>
      </c>
      <c r="B193" s="170" t="s">
        <v>347</v>
      </c>
      <c r="C193" s="276">
        <v>0</v>
      </c>
      <c r="D193" s="172">
        <v>0</v>
      </c>
      <c r="E193" s="173"/>
      <c r="F193" s="174">
        <f t="shared" si="17"/>
        <v>0</v>
      </c>
    </row>
    <row r="194" spans="1:6" ht="51.75" thickBot="1">
      <c r="A194" s="130" t="s">
        <v>320</v>
      </c>
      <c r="B194" s="131" t="s">
        <v>321</v>
      </c>
      <c r="C194" s="132">
        <f>SUM(C195)</f>
        <v>0</v>
      </c>
      <c r="D194" s="132">
        <f>SUM(D195:D198)</f>
        <v>7749.35</v>
      </c>
      <c r="E194" s="132"/>
      <c r="F194" s="156">
        <f t="shared" si="17"/>
        <v>7749.35</v>
      </c>
    </row>
    <row r="195" spans="1:6" ht="38.25">
      <c r="A195" s="138" t="s">
        <v>252</v>
      </c>
      <c r="B195" s="139" t="s">
        <v>253</v>
      </c>
      <c r="C195" s="277">
        <v>0</v>
      </c>
      <c r="D195" s="141">
        <v>2619.5</v>
      </c>
      <c r="E195" s="142"/>
      <c r="F195" s="143">
        <f t="shared" si="17"/>
        <v>2619.5</v>
      </c>
    </row>
    <row r="196" spans="1:6" ht="38.25">
      <c r="A196" s="278" t="s">
        <v>446</v>
      </c>
      <c r="B196" s="247" t="s">
        <v>253</v>
      </c>
      <c r="C196" s="279">
        <v>0</v>
      </c>
      <c r="D196" s="147">
        <v>2273.33</v>
      </c>
      <c r="E196" s="148"/>
      <c r="F196" s="149">
        <f t="shared" si="17"/>
        <v>2273.33</v>
      </c>
    </row>
    <row r="197" spans="1:6" ht="38.25">
      <c r="A197" s="144" t="s">
        <v>322</v>
      </c>
      <c r="B197" s="145" t="s">
        <v>323</v>
      </c>
      <c r="C197" s="279">
        <v>0</v>
      </c>
      <c r="D197" s="147">
        <v>180.39</v>
      </c>
      <c r="E197" s="148"/>
      <c r="F197" s="149">
        <f t="shared" si="17"/>
        <v>180.39</v>
      </c>
    </row>
    <row r="198" spans="1:6" ht="38.25">
      <c r="A198" s="280" t="s">
        <v>447</v>
      </c>
      <c r="B198" s="247" t="s">
        <v>323</v>
      </c>
      <c r="C198" s="279">
        <v>0</v>
      </c>
      <c r="D198" s="147">
        <v>2676.13</v>
      </c>
      <c r="E198" s="148"/>
      <c r="F198" s="149">
        <f t="shared" si="17"/>
        <v>2676.13</v>
      </c>
    </row>
    <row r="199" spans="1:6" ht="76.5">
      <c r="A199" s="281" t="s">
        <v>212</v>
      </c>
      <c r="B199" s="282" t="s">
        <v>324</v>
      </c>
      <c r="C199" s="283">
        <f>SUM(C200:C201)</f>
        <v>0</v>
      </c>
      <c r="D199" s="283">
        <f>SUM(D200:D201)</f>
        <v>-10741.33</v>
      </c>
      <c r="E199" s="210"/>
      <c r="F199" s="211">
        <f t="shared" si="17"/>
        <v>-10741.33</v>
      </c>
    </row>
    <row r="200" spans="1:6" ht="76.5">
      <c r="A200" s="144" t="s">
        <v>214</v>
      </c>
      <c r="B200" s="145" t="s">
        <v>213</v>
      </c>
      <c r="C200" s="279">
        <v>0</v>
      </c>
      <c r="D200" s="147">
        <v>-5535.95</v>
      </c>
      <c r="E200" s="148"/>
      <c r="F200" s="149">
        <f t="shared" ref="F200:F202" si="20">D200-C200</f>
        <v>-5535.95</v>
      </c>
    </row>
    <row r="201" spans="1:6" ht="77.25" thickBot="1">
      <c r="A201" s="150" t="s">
        <v>215</v>
      </c>
      <c r="B201" s="151" t="s">
        <v>213</v>
      </c>
      <c r="C201" s="284">
        <v>0</v>
      </c>
      <c r="D201" s="153">
        <v>-5205.38</v>
      </c>
      <c r="E201" s="154"/>
      <c r="F201" s="155">
        <f t="shared" si="20"/>
        <v>-5205.38</v>
      </c>
    </row>
    <row r="202" spans="1:6" ht="15.75" thickBot="1">
      <c r="A202" s="130"/>
      <c r="B202" s="285" t="s">
        <v>55</v>
      </c>
      <c r="C202" s="168">
        <f>C4+C142</f>
        <v>2451446.96</v>
      </c>
      <c r="D202" s="168">
        <f>D4+D142</f>
        <v>373537.61</v>
      </c>
      <c r="E202" s="132">
        <f t="shared" si="18"/>
        <v>15.237433894959734</v>
      </c>
      <c r="F202" s="156">
        <f t="shared" si="20"/>
        <v>-2077909.35</v>
      </c>
    </row>
  </sheetData>
  <mergeCells count="1">
    <mergeCell ref="A1:F1"/>
  </mergeCells>
  <pageMargins left="0.70866141732283472" right="0" top="3.937007874015748E-2" bottom="0" header="0.31496062992125984" footer="0.31496062992125984"/>
  <pageSetup paperSize="9" scale="80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1"/>
  <sheetViews>
    <sheetView topLeftCell="A37" workbookViewId="0">
      <selection activeCell="H50" sqref="H50"/>
    </sheetView>
  </sheetViews>
  <sheetFormatPr defaultColWidth="9.140625" defaultRowHeight="14.25"/>
  <cols>
    <col min="1" max="1" width="12.7109375" style="2" customWidth="1"/>
    <col min="2" max="2" width="53" style="2" customWidth="1"/>
    <col min="3" max="3" width="14.5703125" style="2" customWidth="1"/>
    <col min="4" max="4" width="8.42578125" style="2" hidden="1" customWidth="1"/>
    <col min="5" max="5" width="15" style="2" customWidth="1"/>
    <col min="6" max="6" width="15" style="62" customWidth="1"/>
    <col min="7" max="7" width="6.7109375" style="2" hidden="1" customWidth="1"/>
    <col min="8" max="8" width="15" style="2" customWidth="1"/>
    <col min="9" max="9" width="18.28515625" style="2" customWidth="1"/>
    <col min="10" max="10" width="11.28515625" style="2" customWidth="1"/>
    <col min="11" max="16384" width="9.140625" style="2"/>
  </cols>
  <sheetData>
    <row r="1" spans="1:19" ht="18">
      <c r="A1" s="97" t="s">
        <v>63</v>
      </c>
      <c r="B1" s="97"/>
      <c r="C1" s="97"/>
      <c r="D1" s="97"/>
      <c r="E1" s="97"/>
      <c r="F1" s="97"/>
      <c r="G1" s="97"/>
      <c r="H1" s="97"/>
    </row>
    <row r="2" spans="1:19" ht="18">
      <c r="A2" s="97" t="s">
        <v>457</v>
      </c>
      <c r="B2" s="97"/>
      <c r="C2" s="97"/>
      <c r="D2" s="97"/>
      <c r="E2" s="97"/>
      <c r="F2" s="97"/>
      <c r="G2" s="97"/>
      <c r="H2" s="97"/>
    </row>
    <row r="3" spans="1:19" ht="15">
      <c r="A3" s="3"/>
      <c r="B3" s="3"/>
      <c r="C3" s="3"/>
      <c r="D3" s="3"/>
      <c r="E3" s="3"/>
      <c r="F3" s="98"/>
      <c r="G3" s="98"/>
      <c r="H3" s="98"/>
    </row>
    <row r="4" spans="1:19" s="6" customFormat="1" ht="110.25" customHeight="1">
      <c r="A4" s="4" t="s">
        <v>64</v>
      </c>
      <c r="B4" s="4" t="s">
        <v>65</v>
      </c>
      <c r="C4" s="4" t="s">
        <v>448</v>
      </c>
      <c r="D4" s="4" t="s">
        <v>66</v>
      </c>
      <c r="E4" s="4" t="s">
        <v>150</v>
      </c>
      <c r="F4" s="4" t="s">
        <v>485</v>
      </c>
      <c r="G4" s="4" t="s">
        <v>67</v>
      </c>
      <c r="H4" s="5" t="s">
        <v>151</v>
      </c>
    </row>
    <row r="5" spans="1:19" s="6" customFormat="1" ht="15">
      <c r="A5" s="7">
        <v>1</v>
      </c>
      <c r="B5" s="7">
        <v>2</v>
      </c>
      <c r="C5" s="112">
        <v>3</v>
      </c>
      <c r="D5" s="113"/>
      <c r="E5" s="112">
        <v>4</v>
      </c>
      <c r="F5" s="112">
        <v>5</v>
      </c>
      <c r="G5" s="113"/>
      <c r="H5" s="114">
        <v>6</v>
      </c>
    </row>
    <row r="6" spans="1:19" ht="15">
      <c r="A6" s="8">
        <v>100</v>
      </c>
      <c r="B6" s="105" t="s">
        <v>68</v>
      </c>
      <c r="C6" s="115">
        <f>C7+C8+C9+C10+C11+C12+C13+C14</f>
        <v>151893.82</v>
      </c>
      <c r="D6" s="115">
        <f t="shared" ref="D6:F6" si="0">D7+D8+D9+D10+D11+D12+D13+D14</f>
        <v>0</v>
      </c>
      <c r="E6" s="115">
        <f t="shared" si="0"/>
        <v>146038.08000000002</v>
      </c>
      <c r="F6" s="115">
        <f t="shared" si="0"/>
        <v>26669.850000000002</v>
      </c>
      <c r="G6" s="10"/>
      <c r="H6" s="9">
        <f>F6/E6*100</f>
        <v>18.26225735095942</v>
      </c>
    </row>
    <row r="7" spans="1:19" s="13" customFormat="1" ht="30">
      <c r="A7" s="11">
        <v>102</v>
      </c>
      <c r="B7" s="106" t="s">
        <v>69</v>
      </c>
      <c r="C7" s="116">
        <v>2704.38</v>
      </c>
      <c r="D7" s="12"/>
      <c r="E7" s="116">
        <v>2704.38</v>
      </c>
      <c r="F7" s="116">
        <v>715.4</v>
      </c>
      <c r="G7" s="12"/>
      <c r="H7" s="15">
        <f>F7/E7*100</f>
        <v>26.453383030491274</v>
      </c>
    </row>
    <row r="8" spans="1:19" ht="45">
      <c r="A8" s="14">
        <v>103</v>
      </c>
      <c r="B8" s="106" t="s">
        <v>70</v>
      </c>
      <c r="C8" s="117">
        <v>4750.1400000000003</v>
      </c>
      <c r="D8" s="15"/>
      <c r="E8" s="117">
        <v>4750.1400000000003</v>
      </c>
      <c r="F8" s="117">
        <v>763.15</v>
      </c>
      <c r="G8" s="15"/>
      <c r="H8" s="15">
        <f>F8/E8*100</f>
        <v>16.065842269912043</v>
      </c>
      <c r="L8" s="17"/>
      <c r="M8" s="17"/>
      <c r="N8" s="18"/>
      <c r="O8" s="17"/>
      <c r="P8" s="17"/>
      <c r="Q8" s="17"/>
      <c r="R8" s="17"/>
      <c r="S8" s="19"/>
    </row>
    <row r="9" spans="1:19" ht="60">
      <c r="A9" s="14">
        <v>104</v>
      </c>
      <c r="B9" s="106" t="s">
        <v>71</v>
      </c>
      <c r="C9" s="117">
        <v>98141.88</v>
      </c>
      <c r="D9" s="15"/>
      <c r="E9" s="117">
        <v>98141.88</v>
      </c>
      <c r="F9" s="117">
        <v>16264.04</v>
      </c>
      <c r="G9" s="15"/>
      <c r="H9" s="15">
        <f t="shared" ref="H9:H62" si="1">F9/E9*100</f>
        <v>16.571967033849361</v>
      </c>
      <c r="L9" s="20"/>
      <c r="M9" s="21"/>
      <c r="N9" s="22"/>
      <c r="O9" s="23"/>
      <c r="P9" s="24"/>
      <c r="Q9" s="23"/>
      <c r="R9" s="24"/>
      <c r="S9" s="19"/>
    </row>
    <row r="10" spans="1:19" ht="15">
      <c r="A10" s="14">
        <v>105</v>
      </c>
      <c r="B10" s="106" t="s">
        <v>72</v>
      </c>
      <c r="C10" s="117">
        <v>10</v>
      </c>
      <c r="D10" s="15"/>
      <c r="E10" s="117">
        <v>10</v>
      </c>
      <c r="F10" s="117">
        <v>2.63</v>
      </c>
      <c r="G10" s="15"/>
      <c r="H10" s="15">
        <f t="shared" si="1"/>
        <v>26.3</v>
      </c>
      <c r="L10" s="25"/>
      <c r="M10" s="26"/>
      <c r="N10" s="27"/>
      <c r="O10" s="28"/>
      <c r="P10" s="28"/>
      <c r="Q10" s="28"/>
      <c r="R10" s="29"/>
      <c r="S10" s="19"/>
    </row>
    <row r="11" spans="1:19" ht="45">
      <c r="A11" s="14">
        <v>106</v>
      </c>
      <c r="B11" s="106" t="s">
        <v>73</v>
      </c>
      <c r="C11" s="117">
        <v>24762.82</v>
      </c>
      <c r="D11" s="15"/>
      <c r="E11" s="117">
        <v>24762.82</v>
      </c>
      <c r="F11" s="117">
        <v>4906.79</v>
      </c>
      <c r="G11" s="15"/>
      <c r="H11" s="15">
        <f t="shared" si="1"/>
        <v>19.815150293867983</v>
      </c>
      <c r="L11" s="30"/>
      <c r="M11" s="26"/>
      <c r="N11" s="31"/>
      <c r="O11" s="32"/>
      <c r="P11" s="32"/>
      <c r="Q11" s="32"/>
      <c r="R11" s="29"/>
      <c r="S11" s="19"/>
    </row>
    <row r="12" spans="1:19" ht="15">
      <c r="A12" s="14">
        <v>107</v>
      </c>
      <c r="B12" s="106" t="s">
        <v>74</v>
      </c>
      <c r="C12" s="117">
        <v>0</v>
      </c>
      <c r="D12" s="15"/>
      <c r="E12" s="117">
        <v>0</v>
      </c>
      <c r="F12" s="117">
        <v>0</v>
      </c>
      <c r="G12" s="15"/>
      <c r="H12" s="15">
        <v>0</v>
      </c>
      <c r="L12" s="30"/>
      <c r="M12" s="26"/>
      <c r="N12" s="31"/>
      <c r="O12" s="32"/>
      <c r="P12" s="29"/>
      <c r="Q12" s="32"/>
      <c r="R12" s="29"/>
      <c r="S12" s="19"/>
    </row>
    <row r="13" spans="1:19" ht="15">
      <c r="A13" s="14">
        <v>111</v>
      </c>
      <c r="B13" s="106" t="s">
        <v>353</v>
      </c>
      <c r="C13" s="117">
        <v>10000</v>
      </c>
      <c r="D13" s="15"/>
      <c r="E13" s="117">
        <v>4144.26</v>
      </c>
      <c r="F13" s="117">
        <v>0</v>
      </c>
      <c r="G13" s="15"/>
      <c r="H13" s="15">
        <v>49.34</v>
      </c>
      <c r="I13" s="33"/>
      <c r="J13" s="34"/>
      <c r="L13" s="30"/>
      <c r="M13" s="26"/>
      <c r="N13" s="31"/>
      <c r="O13" s="32"/>
      <c r="P13" s="32"/>
      <c r="Q13" s="32"/>
      <c r="R13" s="29"/>
      <c r="S13" s="19"/>
    </row>
    <row r="14" spans="1:19" ht="15">
      <c r="A14" s="14">
        <v>113</v>
      </c>
      <c r="B14" s="106" t="s">
        <v>75</v>
      </c>
      <c r="C14" s="117">
        <v>11524.6</v>
      </c>
      <c r="D14" s="15"/>
      <c r="E14" s="117">
        <v>11524.6</v>
      </c>
      <c r="F14" s="117">
        <v>4017.84</v>
      </c>
      <c r="G14" s="15"/>
      <c r="H14" s="15">
        <f t="shared" si="1"/>
        <v>34.863162278951116</v>
      </c>
      <c r="L14" s="30"/>
      <c r="M14" s="26"/>
      <c r="N14" s="31"/>
      <c r="O14" s="32"/>
      <c r="P14" s="29"/>
      <c r="Q14" s="32"/>
      <c r="R14" s="29"/>
      <c r="S14" s="19"/>
    </row>
    <row r="15" spans="1:19" ht="30">
      <c r="A15" s="35">
        <v>300</v>
      </c>
      <c r="B15" s="107" t="s">
        <v>76</v>
      </c>
      <c r="C15" s="118">
        <f>C16+C17+C18</f>
        <v>12755.75</v>
      </c>
      <c r="D15" s="118">
        <f t="shared" ref="D15:F15" si="2">D16+D17+D18</f>
        <v>0</v>
      </c>
      <c r="E15" s="118">
        <f t="shared" si="2"/>
        <v>13355.75</v>
      </c>
      <c r="F15" s="118">
        <f t="shared" si="2"/>
        <v>2187.21</v>
      </c>
      <c r="G15" s="36"/>
      <c r="H15" s="36">
        <f t="shared" si="1"/>
        <v>16.376541938865284</v>
      </c>
      <c r="J15" s="37"/>
      <c r="L15" s="30"/>
      <c r="M15" s="26"/>
      <c r="N15" s="31"/>
      <c r="O15" s="32"/>
      <c r="P15" s="32"/>
      <c r="Q15" s="32"/>
      <c r="R15" s="29"/>
      <c r="S15" s="19"/>
    </row>
    <row r="16" spans="1:19" ht="45">
      <c r="A16" s="14">
        <v>309</v>
      </c>
      <c r="B16" s="106" t="s">
        <v>77</v>
      </c>
      <c r="C16" s="117">
        <v>762.53</v>
      </c>
      <c r="D16" s="15"/>
      <c r="E16" s="117">
        <v>762.53</v>
      </c>
      <c r="F16" s="117">
        <v>100</v>
      </c>
      <c r="G16" s="15"/>
      <c r="H16" s="15">
        <f t="shared" si="1"/>
        <v>13.114238128335934</v>
      </c>
      <c r="L16" s="30"/>
      <c r="M16" s="26"/>
      <c r="N16" s="31"/>
      <c r="O16" s="32"/>
      <c r="P16" s="29"/>
      <c r="Q16" s="32"/>
      <c r="R16" s="29"/>
      <c r="S16" s="19"/>
    </row>
    <row r="17" spans="1:19" ht="15">
      <c r="A17" s="14">
        <v>310</v>
      </c>
      <c r="B17" s="106" t="s">
        <v>78</v>
      </c>
      <c r="C17" s="117">
        <v>10191.89</v>
      </c>
      <c r="D17" s="15"/>
      <c r="E17" s="117">
        <v>10791.89</v>
      </c>
      <c r="F17" s="117">
        <v>1827.21</v>
      </c>
      <c r="G17" s="15"/>
      <c r="H17" s="15">
        <f t="shared" si="1"/>
        <v>16.931325282225821</v>
      </c>
      <c r="L17" s="38"/>
      <c r="M17" s="39"/>
      <c r="N17" s="40"/>
      <c r="O17" s="41"/>
      <c r="P17" s="41"/>
      <c r="Q17" s="41"/>
      <c r="R17" s="29"/>
      <c r="S17" s="19"/>
    </row>
    <row r="18" spans="1:19" ht="30">
      <c r="A18" s="14">
        <v>314</v>
      </c>
      <c r="B18" s="106" t="s">
        <v>79</v>
      </c>
      <c r="C18" s="117">
        <v>1801.33</v>
      </c>
      <c r="D18" s="15"/>
      <c r="E18" s="117">
        <v>1801.33</v>
      </c>
      <c r="F18" s="117">
        <v>260</v>
      </c>
      <c r="G18" s="15"/>
      <c r="H18" s="15">
        <f t="shared" si="1"/>
        <v>14.433779485158189</v>
      </c>
      <c r="L18" s="30"/>
      <c r="M18" s="26"/>
      <c r="N18" s="42"/>
      <c r="O18" s="32"/>
      <c r="P18" s="32"/>
      <c r="Q18" s="32"/>
      <c r="R18" s="29"/>
      <c r="S18" s="19"/>
    </row>
    <row r="19" spans="1:19" ht="15">
      <c r="A19" s="43">
        <v>400</v>
      </c>
      <c r="B19" s="105" t="s">
        <v>80</v>
      </c>
      <c r="C19" s="115">
        <f>C20+C21+C22+C23+C24+C25</f>
        <v>205804.08</v>
      </c>
      <c r="D19" s="115">
        <f t="shared" ref="D19:F19" si="3">D20+D21+D22+D23+D24+D25</f>
        <v>0</v>
      </c>
      <c r="E19" s="115">
        <f t="shared" si="3"/>
        <v>208817.19</v>
      </c>
      <c r="F19" s="115">
        <f t="shared" si="3"/>
        <v>4718.28</v>
      </c>
      <c r="G19" s="9"/>
      <c r="H19" s="9">
        <f t="shared" si="1"/>
        <v>2.2595266223053763</v>
      </c>
      <c r="L19" s="30"/>
      <c r="M19" s="26"/>
      <c r="N19" s="42"/>
      <c r="O19" s="32"/>
      <c r="P19" s="32"/>
      <c r="Q19" s="32"/>
      <c r="R19" s="29"/>
      <c r="S19" s="19"/>
    </row>
    <row r="20" spans="1:19" ht="15">
      <c r="A20" s="14">
        <v>405</v>
      </c>
      <c r="B20" s="106" t="s">
        <v>81</v>
      </c>
      <c r="C20" s="117">
        <v>1135.8</v>
      </c>
      <c r="D20" s="15"/>
      <c r="E20" s="117">
        <v>4148.91</v>
      </c>
      <c r="F20" s="117">
        <v>135.47</v>
      </c>
      <c r="G20" s="15"/>
      <c r="H20" s="15">
        <f t="shared" si="1"/>
        <v>3.2651949548194588</v>
      </c>
      <c r="L20" s="30"/>
      <c r="M20" s="26"/>
      <c r="N20" s="42"/>
      <c r="O20" s="32"/>
      <c r="P20" s="32"/>
      <c r="Q20" s="32"/>
      <c r="R20" s="29"/>
      <c r="S20" s="19"/>
    </row>
    <row r="21" spans="1:19" ht="15">
      <c r="A21" s="14">
        <v>406</v>
      </c>
      <c r="B21" s="106" t="s">
        <v>82</v>
      </c>
      <c r="C21" s="117">
        <v>2033</v>
      </c>
      <c r="D21" s="15"/>
      <c r="E21" s="117">
        <v>2033</v>
      </c>
      <c r="F21" s="117">
        <v>0</v>
      </c>
      <c r="G21" s="15"/>
      <c r="H21" s="15">
        <f t="shared" si="1"/>
        <v>0</v>
      </c>
      <c r="L21" s="30"/>
      <c r="M21" s="26"/>
      <c r="N21" s="42"/>
      <c r="O21" s="32"/>
      <c r="P21" s="32"/>
      <c r="Q21" s="32"/>
      <c r="R21" s="29"/>
      <c r="S21" s="19"/>
    </row>
    <row r="22" spans="1:19" ht="15">
      <c r="A22" s="14">
        <v>408</v>
      </c>
      <c r="B22" s="108" t="s">
        <v>83</v>
      </c>
      <c r="C22" s="117">
        <v>2464</v>
      </c>
      <c r="D22" s="15"/>
      <c r="E22" s="117">
        <v>2464</v>
      </c>
      <c r="F22" s="117">
        <v>0</v>
      </c>
      <c r="G22" s="15"/>
      <c r="H22" s="15">
        <f t="shared" si="1"/>
        <v>0</v>
      </c>
      <c r="L22" s="44"/>
      <c r="M22" s="21"/>
      <c r="N22" s="45"/>
      <c r="O22" s="23"/>
      <c r="P22" s="22"/>
      <c r="Q22" s="23"/>
      <c r="R22" s="29"/>
      <c r="S22" s="19"/>
    </row>
    <row r="23" spans="1:19" ht="15">
      <c r="A23" s="14">
        <v>409</v>
      </c>
      <c r="B23" s="109" t="s">
        <v>84</v>
      </c>
      <c r="C23" s="117">
        <v>190115.02</v>
      </c>
      <c r="D23" s="15"/>
      <c r="E23" s="117">
        <v>190115.02</v>
      </c>
      <c r="F23" s="117">
        <v>3672.36</v>
      </c>
      <c r="G23" s="15"/>
      <c r="H23" s="15">
        <f t="shared" si="1"/>
        <v>1.9316516916969531</v>
      </c>
      <c r="L23" s="30"/>
      <c r="M23" s="26"/>
      <c r="N23" s="42"/>
      <c r="O23" s="32"/>
      <c r="P23" s="32"/>
      <c r="Q23" s="32"/>
      <c r="R23" s="29"/>
      <c r="S23" s="19"/>
    </row>
    <row r="24" spans="1:19" ht="15">
      <c r="A24" s="14">
        <v>410</v>
      </c>
      <c r="B24" s="109" t="s">
        <v>85</v>
      </c>
      <c r="C24" s="117">
        <v>1083</v>
      </c>
      <c r="D24" s="15"/>
      <c r="E24" s="117">
        <v>1083</v>
      </c>
      <c r="F24" s="117">
        <v>241.58</v>
      </c>
      <c r="G24" s="15"/>
      <c r="H24" s="15">
        <f t="shared" si="1"/>
        <v>22.306555863342567</v>
      </c>
      <c r="L24" s="30"/>
      <c r="M24" s="26"/>
      <c r="N24" s="42"/>
      <c r="O24" s="32"/>
      <c r="P24" s="32"/>
      <c r="Q24" s="32"/>
      <c r="R24" s="29"/>
      <c r="S24" s="19"/>
    </row>
    <row r="25" spans="1:19" ht="21" customHeight="1">
      <c r="A25" s="14">
        <v>412</v>
      </c>
      <c r="B25" s="108" t="s">
        <v>86</v>
      </c>
      <c r="C25" s="117">
        <v>8973.26</v>
      </c>
      <c r="D25" s="15"/>
      <c r="E25" s="117">
        <v>8973.26</v>
      </c>
      <c r="F25" s="117">
        <v>668.87</v>
      </c>
      <c r="G25" s="15"/>
      <c r="H25" s="15">
        <f t="shared" si="1"/>
        <v>7.4540356570521746</v>
      </c>
      <c r="L25" s="30"/>
      <c r="M25" s="46"/>
      <c r="N25" s="42"/>
      <c r="O25" s="32"/>
      <c r="P25" s="32"/>
      <c r="Q25" s="32"/>
      <c r="R25" s="29"/>
      <c r="S25" s="19"/>
    </row>
    <row r="26" spans="1:19" s="47" customFormat="1" ht="15">
      <c r="A26" s="8">
        <v>500</v>
      </c>
      <c r="B26" s="105" t="s">
        <v>87</v>
      </c>
      <c r="C26" s="115">
        <f>C27+C28+C29+C30</f>
        <v>504668.04</v>
      </c>
      <c r="D26" s="115">
        <f t="shared" ref="D26:F26" si="4">D27+D28+D29+D30</f>
        <v>0</v>
      </c>
      <c r="E26" s="115">
        <f t="shared" si="4"/>
        <v>509923.77999999997</v>
      </c>
      <c r="F26" s="115">
        <f t="shared" si="4"/>
        <v>23163.429999999997</v>
      </c>
      <c r="G26" s="9"/>
      <c r="H26" s="9">
        <f t="shared" si="1"/>
        <v>4.5425279048566827</v>
      </c>
      <c r="J26" s="48" t="s">
        <v>57</v>
      </c>
      <c r="L26" s="30"/>
      <c r="M26" s="49"/>
      <c r="N26" s="42"/>
      <c r="O26" s="32"/>
      <c r="P26" s="29"/>
      <c r="Q26" s="32"/>
      <c r="R26" s="29"/>
      <c r="S26" s="50"/>
    </row>
    <row r="27" spans="1:19" ht="15">
      <c r="A27" s="14">
        <v>501</v>
      </c>
      <c r="B27" s="108" t="s">
        <v>88</v>
      </c>
      <c r="C27" s="117">
        <v>265807.82</v>
      </c>
      <c r="D27" s="15"/>
      <c r="E27" s="117">
        <v>265978.56</v>
      </c>
      <c r="F27" s="117">
        <v>2628.89</v>
      </c>
      <c r="G27" s="15"/>
      <c r="H27" s="15">
        <f t="shared" si="1"/>
        <v>0.98838417652911581</v>
      </c>
      <c r="L27" s="30"/>
      <c r="M27" s="49"/>
      <c r="N27" s="42"/>
      <c r="O27" s="32"/>
      <c r="P27" s="32"/>
      <c r="Q27" s="32"/>
      <c r="R27" s="29"/>
      <c r="S27" s="19"/>
    </row>
    <row r="28" spans="1:19" ht="15">
      <c r="A28" s="14">
        <v>502</v>
      </c>
      <c r="B28" s="108" t="s">
        <v>89</v>
      </c>
      <c r="C28" s="117">
        <v>100828.37</v>
      </c>
      <c r="D28" s="15"/>
      <c r="E28" s="117">
        <v>105823.37</v>
      </c>
      <c r="F28" s="117">
        <v>6715.98</v>
      </c>
      <c r="G28" s="15"/>
      <c r="H28" s="15">
        <f t="shared" si="1"/>
        <v>6.3464053356078143</v>
      </c>
      <c r="I28" s="37"/>
      <c r="J28" s="37"/>
      <c r="L28" s="30"/>
      <c r="M28" s="46"/>
      <c r="N28" s="42"/>
      <c r="O28" s="32"/>
      <c r="P28" s="29"/>
      <c r="Q28" s="32"/>
      <c r="R28" s="29"/>
      <c r="S28" s="19"/>
    </row>
    <row r="29" spans="1:19" ht="15">
      <c r="A29" s="14">
        <v>503</v>
      </c>
      <c r="B29" s="108" t="s">
        <v>90</v>
      </c>
      <c r="C29" s="117">
        <v>122970.5</v>
      </c>
      <c r="D29" s="15"/>
      <c r="E29" s="117">
        <v>122970.5</v>
      </c>
      <c r="F29" s="117">
        <v>11176.58</v>
      </c>
      <c r="G29" s="15"/>
      <c r="H29" s="15">
        <f t="shared" si="1"/>
        <v>9.0888302479049852</v>
      </c>
      <c r="L29" s="20"/>
      <c r="M29" s="21"/>
      <c r="N29" s="22"/>
      <c r="O29" s="23"/>
      <c r="P29" s="24"/>
      <c r="Q29" s="23"/>
      <c r="R29" s="29"/>
      <c r="S29" s="19"/>
    </row>
    <row r="30" spans="1:19" ht="30">
      <c r="A30" s="14">
        <v>505</v>
      </c>
      <c r="B30" s="108" t="s">
        <v>91</v>
      </c>
      <c r="C30" s="117">
        <v>15061.35</v>
      </c>
      <c r="D30" s="15"/>
      <c r="E30" s="117">
        <v>15151.35</v>
      </c>
      <c r="F30" s="117">
        <v>2641.98</v>
      </c>
      <c r="G30" s="15"/>
      <c r="H30" s="15">
        <f t="shared" si="1"/>
        <v>17.437258066112921</v>
      </c>
      <c r="L30" s="30"/>
      <c r="M30" s="46"/>
      <c r="N30" s="31"/>
      <c r="O30" s="32"/>
      <c r="P30" s="32"/>
      <c r="Q30" s="32"/>
      <c r="R30" s="29"/>
      <c r="S30" s="19"/>
    </row>
    <row r="31" spans="1:19" s="47" customFormat="1" ht="15">
      <c r="A31" s="8">
        <v>600</v>
      </c>
      <c r="B31" s="105" t="s">
        <v>92</v>
      </c>
      <c r="C31" s="115">
        <f>C32+C33+C34</f>
        <v>4333.3</v>
      </c>
      <c r="D31" s="115">
        <f t="shared" ref="D31:F31" si="5">D32+D33+D34</f>
        <v>0</v>
      </c>
      <c r="E31" s="115">
        <f t="shared" si="5"/>
        <v>4333.3</v>
      </c>
      <c r="F31" s="115">
        <f t="shared" si="5"/>
        <v>126</v>
      </c>
      <c r="G31" s="9"/>
      <c r="H31" s="9">
        <f t="shared" si="1"/>
        <v>2.9077146747282669</v>
      </c>
      <c r="L31" s="30"/>
      <c r="M31" s="46"/>
      <c r="N31" s="31"/>
      <c r="O31" s="32"/>
      <c r="P31" s="29"/>
      <c r="Q31" s="32"/>
      <c r="R31" s="29"/>
      <c r="S31" s="50"/>
    </row>
    <row r="32" spans="1:19" s="47" customFormat="1" ht="15">
      <c r="A32" s="51">
        <v>602</v>
      </c>
      <c r="B32" s="108" t="s">
        <v>93</v>
      </c>
      <c r="C32" s="117">
        <v>90.1</v>
      </c>
      <c r="D32" s="15"/>
      <c r="E32" s="117">
        <v>90.1</v>
      </c>
      <c r="F32" s="117">
        <v>0</v>
      </c>
      <c r="G32" s="15"/>
      <c r="H32" s="15">
        <f t="shared" si="1"/>
        <v>0</v>
      </c>
      <c r="L32" s="30"/>
      <c r="M32" s="46"/>
      <c r="N32" s="31"/>
      <c r="O32" s="32"/>
      <c r="P32" s="29"/>
      <c r="Q32" s="32"/>
      <c r="R32" s="29"/>
      <c r="S32" s="50"/>
    </row>
    <row r="33" spans="1:19" s="47" customFormat="1" ht="30">
      <c r="A33" s="51">
        <v>603</v>
      </c>
      <c r="B33" s="108" t="s">
        <v>94</v>
      </c>
      <c r="C33" s="117">
        <v>758.8</v>
      </c>
      <c r="D33" s="15"/>
      <c r="E33" s="117">
        <v>758.8</v>
      </c>
      <c r="F33" s="117">
        <v>0</v>
      </c>
      <c r="G33" s="15"/>
      <c r="H33" s="15">
        <f t="shared" si="1"/>
        <v>0</v>
      </c>
      <c r="L33" s="30"/>
      <c r="M33" s="46"/>
      <c r="N33" s="31"/>
      <c r="O33" s="32"/>
      <c r="P33" s="29"/>
      <c r="Q33" s="32"/>
      <c r="R33" s="29"/>
      <c r="S33" s="50"/>
    </row>
    <row r="34" spans="1:19" s="47" customFormat="1" ht="30">
      <c r="A34" s="51">
        <v>605</v>
      </c>
      <c r="B34" s="108" t="s">
        <v>95</v>
      </c>
      <c r="C34" s="117">
        <v>3484.4</v>
      </c>
      <c r="D34" s="15"/>
      <c r="E34" s="117">
        <v>3484.4</v>
      </c>
      <c r="F34" s="117">
        <v>126</v>
      </c>
      <c r="G34" s="15"/>
      <c r="H34" s="15">
        <f t="shared" si="1"/>
        <v>3.6161175525198028</v>
      </c>
      <c r="L34" s="30"/>
      <c r="M34" s="46"/>
      <c r="N34" s="42"/>
      <c r="O34" s="32"/>
      <c r="P34" s="32"/>
      <c r="Q34" s="32"/>
      <c r="R34" s="29"/>
      <c r="S34" s="50"/>
    </row>
    <row r="35" spans="1:19" s="47" customFormat="1" ht="15">
      <c r="A35" s="8">
        <v>700</v>
      </c>
      <c r="B35" s="105" t="s">
        <v>96</v>
      </c>
      <c r="C35" s="115">
        <f>C36+C37+C38+C39+C40</f>
        <v>1353048.7899999998</v>
      </c>
      <c r="D35" s="115">
        <f t="shared" ref="D35:F35" si="6">D36+D37+D38+D39+D40</f>
        <v>0</v>
      </c>
      <c r="E35" s="115">
        <f t="shared" si="6"/>
        <v>1353048.7899999998</v>
      </c>
      <c r="F35" s="115">
        <f t="shared" si="6"/>
        <v>322807.29000000004</v>
      </c>
      <c r="G35" s="9"/>
      <c r="H35" s="9">
        <f t="shared" si="1"/>
        <v>23.857771603343298</v>
      </c>
      <c r="J35" s="48" t="s">
        <v>57</v>
      </c>
      <c r="L35" s="30"/>
      <c r="M35" s="46"/>
      <c r="N35" s="31"/>
      <c r="O35" s="32"/>
      <c r="P35" s="29"/>
      <c r="Q35" s="32"/>
      <c r="R35" s="29"/>
      <c r="S35" s="50"/>
    </row>
    <row r="36" spans="1:19" s="47" customFormat="1" ht="15">
      <c r="A36" s="52">
        <v>701</v>
      </c>
      <c r="B36" s="108" t="s">
        <v>97</v>
      </c>
      <c r="C36" s="117">
        <v>445306.1</v>
      </c>
      <c r="D36" s="15"/>
      <c r="E36" s="117">
        <v>445306.1</v>
      </c>
      <c r="F36" s="117">
        <v>111291.89</v>
      </c>
      <c r="G36" s="15"/>
      <c r="H36" s="15">
        <f t="shared" si="1"/>
        <v>24.992222204007536</v>
      </c>
      <c r="L36" s="20"/>
      <c r="M36" s="21"/>
      <c r="N36" s="22"/>
      <c r="O36" s="22"/>
      <c r="P36" s="22"/>
      <c r="Q36" s="23"/>
      <c r="R36" s="29"/>
      <c r="S36" s="50"/>
    </row>
    <row r="37" spans="1:19" s="47" customFormat="1" ht="15">
      <c r="A37" s="52">
        <v>702</v>
      </c>
      <c r="B37" s="108" t="s">
        <v>98</v>
      </c>
      <c r="C37" s="117">
        <v>636928.34</v>
      </c>
      <c r="D37" s="15"/>
      <c r="E37" s="117">
        <v>636928.34</v>
      </c>
      <c r="F37" s="117">
        <v>161840.89000000001</v>
      </c>
      <c r="G37" s="15"/>
      <c r="H37" s="15">
        <f t="shared" si="1"/>
        <v>25.409591603350545</v>
      </c>
      <c r="J37" s="48"/>
      <c r="L37" s="53"/>
      <c r="M37" s="46"/>
      <c r="N37" s="31"/>
      <c r="O37" s="32"/>
      <c r="P37" s="29"/>
      <c r="Q37" s="32"/>
      <c r="R37" s="29"/>
      <c r="S37" s="50"/>
    </row>
    <row r="38" spans="1:19" s="47" customFormat="1" ht="15">
      <c r="A38" s="52">
        <v>703</v>
      </c>
      <c r="B38" s="108" t="s">
        <v>152</v>
      </c>
      <c r="C38" s="117">
        <v>180915.65</v>
      </c>
      <c r="D38" s="15"/>
      <c r="E38" s="117">
        <v>180915.65</v>
      </c>
      <c r="F38" s="117">
        <v>39513.64</v>
      </c>
      <c r="G38" s="15"/>
      <c r="H38" s="15">
        <f t="shared" si="1"/>
        <v>21.840918682269887</v>
      </c>
      <c r="L38" s="53"/>
      <c r="M38" s="46"/>
      <c r="N38" s="31"/>
      <c r="O38" s="32"/>
      <c r="P38" s="29"/>
      <c r="Q38" s="32"/>
      <c r="R38" s="29"/>
      <c r="S38" s="50"/>
    </row>
    <row r="39" spans="1:19" s="47" customFormat="1" ht="15">
      <c r="A39" s="52">
        <v>707</v>
      </c>
      <c r="B39" s="108" t="s">
        <v>99</v>
      </c>
      <c r="C39" s="117">
        <v>8577.4500000000007</v>
      </c>
      <c r="D39" s="15"/>
      <c r="E39" s="117">
        <v>8577.4500000000007</v>
      </c>
      <c r="F39" s="117">
        <v>1423.31</v>
      </c>
      <c r="G39" s="15"/>
      <c r="H39" s="15">
        <f t="shared" si="1"/>
        <v>16.59362631084996</v>
      </c>
      <c r="L39" s="20"/>
      <c r="M39" s="21"/>
      <c r="N39" s="45"/>
      <c r="O39" s="23"/>
      <c r="P39" s="23"/>
      <c r="Q39" s="23"/>
      <c r="R39" s="29"/>
      <c r="S39" s="50"/>
    </row>
    <row r="40" spans="1:19" s="47" customFormat="1" ht="15">
      <c r="A40" s="52">
        <v>709</v>
      </c>
      <c r="B40" s="108" t="s">
        <v>100</v>
      </c>
      <c r="C40" s="117">
        <v>81321.25</v>
      </c>
      <c r="D40" s="15"/>
      <c r="E40" s="117">
        <v>81321.25</v>
      </c>
      <c r="F40" s="117">
        <v>8737.56</v>
      </c>
      <c r="G40" s="15"/>
      <c r="H40" s="15">
        <f t="shared" si="1"/>
        <v>10.744497901839924</v>
      </c>
      <c r="L40" s="54"/>
      <c r="M40" s="46"/>
      <c r="N40" s="42"/>
      <c r="O40" s="32"/>
      <c r="P40" s="29"/>
      <c r="Q40" s="32"/>
      <c r="R40" s="29"/>
      <c r="S40" s="50"/>
    </row>
    <row r="41" spans="1:19" s="47" customFormat="1" ht="15">
      <c r="A41" s="43">
        <v>800</v>
      </c>
      <c r="B41" s="105" t="s">
        <v>101</v>
      </c>
      <c r="C41" s="115">
        <f>C42+C43</f>
        <v>123749.62</v>
      </c>
      <c r="D41" s="115">
        <f t="shared" ref="D41:F41" si="7">D42+D43</f>
        <v>0</v>
      </c>
      <c r="E41" s="115">
        <f t="shared" si="7"/>
        <v>123749.62</v>
      </c>
      <c r="F41" s="115">
        <f t="shared" si="7"/>
        <v>29798.879999999997</v>
      </c>
      <c r="G41" s="9"/>
      <c r="H41" s="9">
        <f t="shared" si="1"/>
        <v>24.079976972858582</v>
      </c>
      <c r="L41" s="54"/>
      <c r="M41" s="46"/>
      <c r="N41" s="42"/>
      <c r="O41" s="32"/>
      <c r="P41" s="32"/>
      <c r="Q41" s="32"/>
      <c r="R41" s="29"/>
      <c r="S41" s="50"/>
    </row>
    <row r="42" spans="1:19" s="47" customFormat="1" ht="15">
      <c r="A42" s="52">
        <v>801</v>
      </c>
      <c r="B42" s="108" t="s">
        <v>102</v>
      </c>
      <c r="C42" s="117">
        <v>93621.7</v>
      </c>
      <c r="D42" s="15"/>
      <c r="E42" s="117">
        <v>93621.7</v>
      </c>
      <c r="F42" s="117">
        <v>24371.53</v>
      </c>
      <c r="G42" s="15"/>
      <c r="H42" s="15">
        <f t="shared" si="1"/>
        <v>26.031924222696233</v>
      </c>
      <c r="L42" s="54"/>
      <c r="M42" s="46"/>
      <c r="N42" s="42"/>
      <c r="O42" s="32"/>
      <c r="P42" s="32"/>
      <c r="Q42" s="32"/>
      <c r="R42" s="29"/>
      <c r="S42" s="50"/>
    </row>
    <row r="43" spans="1:19" s="47" customFormat="1" ht="30">
      <c r="A43" s="52">
        <v>804</v>
      </c>
      <c r="B43" s="108" t="s">
        <v>103</v>
      </c>
      <c r="C43" s="117">
        <v>30127.919999999998</v>
      </c>
      <c r="D43" s="15"/>
      <c r="E43" s="117">
        <v>30127.919999999998</v>
      </c>
      <c r="F43" s="117">
        <v>5427.35</v>
      </c>
      <c r="G43" s="15"/>
      <c r="H43" s="15">
        <f t="shared" si="1"/>
        <v>18.01435346349831</v>
      </c>
      <c r="L43" s="54"/>
      <c r="M43" s="46"/>
      <c r="N43" s="42"/>
      <c r="O43" s="32"/>
      <c r="P43" s="29"/>
      <c r="Q43" s="32"/>
      <c r="R43" s="29"/>
      <c r="S43" s="50"/>
    </row>
    <row r="44" spans="1:19" s="47" customFormat="1" ht="15">
      <c r="A44" s="55">
        <v>900</v>
      </c>
      <c r="B44" s="105" t="s">
        <v>104</v>
      </c>
      <c r="C44" s="115">
        <f>C45</f>
        <v>338.21</v>
      </c>
      <c r="D44" s="115">
        <f t="shared" ref="D44:F44" si="8">D45</f>
        <v>0</v>
      </c>
      <c r="E44" s="115">
        <f t="shared" si="8"/>
        <v>338.21</v>
      </c>
      <c r="F44" s="115">
        <f t="shared" si="8"/>
        <v>0</v>
      </c>
      <c r="G44" s="9"/>
      <c r="H44" s="15">
        <f t="shared" si="1"/>
        <v>0</v>
      </c>
      <c r="L44" s="44"/>
      <c r="M44" s="21"/>
      <c r="N44" s="45"/>
      <c r="O44" s="23"/>
      <c r="P44" s="23"/>
      <c r="Q44" s="23"/>
      <c r="R44" s="29"/>
      <c r="S44" s="50"/>
    </row>
    <row r="45" spans="1:19" s="47" customFormat="1" ht="15">
      <c r="A45" s="52">
        <v>909</v>
      </c>
      <c r="B45" s="108" t="s">
        <v>105</v>
      </c>
      <c r="C45" s="117">
        <v>338.21</v>
      </c>
      <c r="D45" s="15"/>
      <c r="E45" s="117">
        <v>338.21</v>
      </c>
      <c r="F45" s="117">
        <v>0</v>
      </c>
      <c r="G45" s="15"/>
      <c r="H45" s="15">
        <f t="shared" si="1"/>
        <v>0</v>
      </c>
      <c r="L45" s="54"/>
      <c r="M45" s="46"/>
      <c r="N45" s="42"/>
      <c r="O45" s="32"/>
      <c r="P45" s="32"/>
      <c r="Q45" s="32"/>
      <c r="R45" s="29"/>
      <c r="S45" s="50"/>
    </row>
    <row r="46" spans="1:19" s="47" customFormat="1" ht="15">
      <c r="A46" s="56">
        <v>1000</v>
      </c>
      <c r="B46" s="105" t="s">
        <v>106</v>
      </c>
      <c r="C46" s="115">
        <f>C47+C48+C49+C50+C51</f>
        <v>148230.15</v>
      </c>
      <c r="D46" s="115">
        <f t="shared" ref="D46:F46" si="9">D47+D48+D49+D50+D51</f>
        <v>0</v>
      </c>
      <c r="E46" s="115">
        <f t="shared" si="9"/>
        <v>148230.15</v>
      </c>
      <c r="F46" s="115">
        <f t="shared" si="9"/>
        <v>47964.98</v>
      </c>
      <c r="G46" s="9"/>
      <c r="H46" s="9">
        <f t="shared" si="1"/>
        <v>32.35845069306076</v>
      </c>
      <c r="L46" s="54"/>
      <c r="M46" s="46"/>
      <c r="N46" s="42"/>
      <c r="O46" s="32"/>
      <c r="P46" s="32"/>
      <c r="Q46" s="32"/>
      <c r="R46" s="29"/>
      <c r="S46" s="50"/>
    </row>
    <row r="47" spans="1:19" s="47" customFormat="1" ht="15">
      <c r="A47" s="57">
        <v>1001</v>
      </c>
      <c r="B47" s="108" t="s">
        <v>107</v>
      </c>
      <c r="C47" s="117">
        <v>12257.45</v>
      </c>
      <c r="D47" s="15"/>
      <c r="E47" s="117">
        <v>12257.45</v>
      </c>
      <c r="F47" s="117">
        <v>1886.51</v>
      </c>
      <c r="G47" s="15"/>
      <c r="H47" s="15">
        <f t="shared" si="1"/>
        <v>15.390721561172999</v>
      </c>
      <c r="L47" s="58"/>
      <c r="M47" s="21"/>
      <c r="N47" s="45"/>
      <c r="O47" s="23"/>
      <c r="P47" s="24"/>
      <c r="Q47" s="23"/>
      <c r="R47" s="29"/>
      <c r="S47" s="50"/>
    </row>
    <row r="48" spans="1:19" s="47" customFormat="1" ht="15">
      <c r="A48" s="57">
        <v>1002</v>
      </c>
      <c r="B48" s="108" t="s">
        <v>108</v>
      </c>
      <c r="C48" s="117">
        <v>3969.4</v>
      </c>
      <c r="D48" s="15"/>
      <c r="E48" s="117">
        <v>3969.4</v>
      </c>
      <c r="F48" s="117">
        <v>1000</v>
      </c>
      <c r="G48" s="15"/>
      <c r="H48" s="15">
        <f t="shared" si="1"/>
        <v>25.192724341210258</v>
      </c>
      <c r="L48" s="54"/>
      <c r="M48" s="46"/>
      <c r="N48" s="42"/>
      <c r="O48" s="32"/>
      <c r="P48" s="32"/>
      <c r="Q48" s="32"/>
      <c r="R48" s="29"/>
      <c r="S48" s="50"/>
    </row>
    <row r="49" spans="1:19" s="47" customFormat="1" ht="15">
      <c r="A49" s="57">
        <v>1003</v>
      </c>
      <c r="B49" s="108" t="s">
        <v>109</v>
      </c>
      <c r="C49" s="117">
        <v>119544.3</v>
      </c>
      <c r="D49" s="15"/>
      <c r="E49" s="117">
        <v>119544.3</v>
      </c>
      <c r="F49" s="117">
        <v>41186.019999999997</v>
      </c>
      <c r="G49" s="15"/>
      <c r="H49" s="15">
        <f t="shared" si="1"/>
        <v>34.45251676575127</v>
      </c>
      <c r="J49" s="48"/>
      <c r="L49" s="59"/>
      <c r="M49" s="21"/>
      <c r="N49" s="45"/>
      <c r="O49" s="23"/>
      <c r="P49" s="24"/>
      <c r="Q49" s="23"/>
      <c r="R49" s="29"/>
      <c r="S49" s="50"/>
    </row>
    <row r="50" spans="1:19" s="47" customFormat="1" ht="15">
      <c r="A50" s="57">
        <v>1004</v>
      </c>
      <c r="B50" s="108" t="s">
        <v>254</v>
      </c>
      <c r="C50" s="117">
        <v>5500.3</v>
      </c>
      <c r="D50" s="15"/>
      <c r="E50" s="117">
        <v>5500.3</v>
      </c>
      <c r="F50" s="117">
        <v>3028.3</v>
      </c>
      <c r="G50" s="15"/>
      <c r="H50" s="15">
        <f t="shared" ref="H50" si="10">F50/E50*100</f>
        <v>55.056996891078668</v>
      </c>
      <c r="J50" s="48"/>
      <c r="L50" s="59"/>
      <c r="M50" s="21"/>
      <c r="N50" s="45"/>
      <c r="O50" s="23"/>
      <c r="P50" s="24"/>
      <c r="Q50" s="23"/>
      <c r="R50" s="29"/>
      <c r="S50" s="50"/>
    </row>
    <row r="51" spans="1:19" s="47" customFormat="1" ht="15">
      <c r="A51" s="57">
        <v>1006</v>
      </c>
      <c r="B51" s="108" t="s">
        <v>110</v>
      </c>
      <c r="C51" s="117">
        <v>6958.7</v>
      </c>
      <c r="D51" s="15"/>
      <c r="E51" s="117">
        <v>6958.7</v>
      </c>
      <c r="F51" s="117">
        <v>864.15</v>
      </c>
      <c r="G51" s="15"/>
      <c r="H51" s="15">
        <f t="shared" si="1"/>
        <v>12.418267779901418</v>
      </c>
      <c r="L51" s="60"/>
      <c r="M51" s="46"/>
      <c r="N51" s="42"/>
      <c r="O51" s="32"/>
      <c r="P51" s="29"/>
      <c r="Q51" s="32"/>
      <c r="R51" s="29"/>
      <c r="S51" s="50"/>
    </row>
    <row r="52" spans="1:19" s="47" customFormat="1" ht="15">
      <c r="A52" s="56">
        <v>1100</v>
      </c>
      <c r="B52" s="105" t="s">
        <v>111</v>
      </c>
      <c r="C52" s="115">
        <f>C53+C54+C55</f>
        <v>99599.26999999999</v>
      </c>
      <c r="D52" s="115">
        <f t="shared" ref="D52:F52" si="11">D53+D54+D55</f>
        <v>0</v>
      </c>
      <c r="E52" s="115">
        <f t="shared" si="11"/>
        <v>99599.26999999999</v>
      </c>
      <c r="F52" s="115">
        <f t="shared" si="11"/>
        <v>17022.63</v>
      </c>
      <c r="G52" s="9"/>
      <c r="H52" s="9">
        <f t="shared" si="1"/>
        <v>17.091119242139026</v>
      </c>
      <c r="L52" s="60"/>
      <c r="M52" s="46"/>
      <c r="N52" s="42"/>
      <c r="O52" s="32"/>
      <c r="P52" s="32"/>
      <c r="Q52" s="32"/>
      <c r="R52" s="29"/>
      <c r="S52" s="50"/>
    </row>
    <row r="53" spans="1:19" s="47" customFormat="1" ht="15">
      <c r="A53" s="57">
        <v>1101</v>
      </c>
      <c r="B53" s="108" t="s">
        <v>112</v>
      </c>
      <c r="C53" s="117">
        <v>24711.71</v>
      </c>
      <c r="D53" s="15"/>
      <c r="E53" s="117">
        <v>24711.71</v>
      </c>
      <c r="F53" s="117">
        <v>6600</v>
      </c>
      <c r="G53" s="15"/>
      <c r="H53" s="15">
        <f t="shared" si="1"/>
        <v>26.707985809156874</v>
      </c>
      <c r="L53" s="60"/>
      <c r="M53" s="46"/>
      <c r="N53" s="42"/>
      <c r="O53" s="32"/>
      <c r="P53" s="29"/>
      <c r="Q53" s="32"/>
      <c r="R53" s="29"/>
      <c r="S53" s="50"/>
    </row>
    <row r="54" spans="1:19" s="47" customFormat="1" ht="15">
      <c r="A54" s="57">
        <v>1102</v>
      </c>
      <c r="B54" s="108" t="s">
        <v>357</v>
      </c>
      <c r="C54" s="117">
        <v>57005.1</v>
      </c>
      <c r="D54" s="15"/>
      <c r="E54" s="117">
        <v>57005.1</v>
      </c>
      <c r="F54" s="117">
        <v>5822.63</v>
      </c>
      <c r="G54" s="15"/>
      <c r="H54" s="15">
        <f t="shared" si="1"/>
        <v>10.214226446405673</v>
      </c>
      <c r="L54" s="60"/>
      <c r="M54" s="46"/>
      <c r="N54" s="42"/>
      <c r="O54" s="32"/>
      <c r="P54" s="29"/>
      <c r="Q54" s="32"/>
      <c r="R54" s="29"/>
      <c r="S54" s="50"/>
    </row>
    <row r="55" spans="1:19" s="47" customFormat="1" ht="15">
      <c r="A55" s="57">
        <v>1101</v>
      </c>
      <c r="B55" s="110" t="s">
        <v>349</v>
      </c>
      <c r="C55" s="117">
        <v>17882.46</v>
      </c>
      <c r="D55" s="15"/>
      <c r="E55" s="117">
        <v>17882.46</v>
      </c>
      <c r="F55" s="117">
        <v>4600</v>
      </c>
      <c r="G55" s="15"/>
      <c r="H55" s="15">
        <f t="shared" ref="H55" si="12">F55/E55*100</f>
        <v>25.723530207812573</v>
      </c>
      <c r="L55" s="60"/>
      <c r="M55" s="46"/>
      <c r="N55" s="42"/>
      <c r="O55" s="32"/>
      <c r="P55" s="29"/>
      <c r="Q55" s="32"/>
      <c r="R55" s="29"/>
      <c r="S55" s="50"/>
    </row>
    <row r="56" spans="1:19" s="47" customFormat="1" ht="15">
      <c r="A56" s="56">
        <v>1200</v>
      </c>
      <c r="B56" s="105" t="s">
        <v>113</v>
      </c>
      <c r="C56" s="115">
        <f>C57+C58+C59</f>
        <v>3785.2</v>
      </c>
      <c r="D56" s="115">
        <f t="shared" ref="D56:F56" si="13">D57+D58+D59</f>
        <v>0</v>
      </c>
      <c r="E56" s="115">
        <f t="shared" si="13"/>
        <v>3785.2</v>
      </c>
      <c r="F56" s="115">
        <f t="shared" si="13"/>
        <v>469.08</v>
      </c>
      <c r="G56" s="9"/>
      <c r="H56" s="9">
        <f t="shared" si="1"/>
        <v>12.392475958998203</v>
      </c>
      <c r="L56" s="60"/>
      <c r="M56" s="46"/>
      <c r="N56" s="42"/>
      <c r="O56" s="32"/>
      <c r="P56" s="32"/>
      <c r="Q56" s="32"/>
      <c r="R56" s="29"/>
      <c r="S56" s="50"/>
    </row>
    <row r="57" spans="1:19" s="47" customFormat="1" ht="15">
      <c r="A57" s="57">
        <v>1201</v>
      </c>
      <c r="B57" s="108" t="s">
        <v>114</v>
      </c>
      <c r="C57" s="117">
        <v>3037.5</v>
      </c>
      <c r="D57" s="15"/>
      <c r="E57" s="117">
        <v>3037.5</v>
      </c>
      <c r="F57" s="117">
        <v>400</v>
      </c>
      <c r="G57" s="15"/>
      <c r="H57" s="15">
        <f t="shared" si="1"/>
        <v>13.168724279835391</v>
      </c>
      <c r="L57" s="59"/>
      <c r="M57" s="21"/>
      <c r="N57" s="45"/>
      <c r="O57" s="23"/>
      <c r="P57" s="23"/>
      <c r="Q57" s="23"/>
      <c r="R57" s="29"/>
      <c r="S57" s="50"/>
    </row>
    <row r="58" spans="1:19" s="47" customFormat="1" ht="15">
      <c r="A58" s="57">
        <v>1202</v>
      </c>
      <c r="B58" s="108" t="s">
        <v>115</v>
      </c>
      <c r="C58" s="117">
        <v>447.7</v>
      </c>
      <c r="D58" s="15"/>
      <c r="E58" s="117">
        <v>447.7</v>
      </c>
      <c r="F58" s="117">
        <v>60</v>
      </c>
      <c r="G58" s="15"/>
      <c r="H58" s="15">
        <f t="shared" ref="H58" si="14">F58/E58*100</f>
        <v>13.401831583649765</v>
      </c>
      <c r="L58" s="59"/>
      <c r="M58" s="21"/>
      <c r="N58" s="45"/>
      <c r="O58" s="23"/>
      <c r="P58" s="23"/>
      <c r="Q58" s="23"/>
      <c r="R58" s="29"/>
      <c r="S58" s="50"/>
    </row>
    <row r="59" spans="1:19" s="47" customFormat="1" ht="30">
      <c r="A59" s="57">
        <v>1204</v>
      </c>
      <c r="B59" s="108" t="s">
        <v>354</v>
      </c>
      <c r="C59" s="117">
        <v>300</v>
      </c>
      <c r="D59" s="15"/>
      <c r="E59" s="117">
        <v>300</v>
      </c>
      <c r="F59" s="117">
        <v>9.08</v>
      </c>
      <c r="G59" s="15"/>
      <c r="H59" s="15">
        <f t="shared" si="1"/>
        <v>3.0266666666666668</v>
      </c>
      <c r="L59" s="60"/>
      <c r="M59" s="46"/>
      <c r="N59" s="42"/>
      <c r="O59" s="32"/>
      <c r="P59" s="29"/>
      <c r="Q59" s="32"/>
      <c r="R59" s="29"/>
      <c r="S59" s="50"/>
    </row>
    <row r="60" spans="1:19" s="47" customFormat="1" ht="30">
      <c r="A60" s="56">
        <v>1300</v>
      </c>
      <c r="B60" s="105" t="s">
        <v>116</v>
      </c>
      <c r="C60" s="115">
        <f>C61</f>
        <v>2.21</v>
      </c>
      <c r="D60" s="115">
        <f t="shared" ref="D60:F60" si="15">D61</f>
        <v>0</v>
      </c>
      <c r="E60" s="115">
        <f t="shared" si="15"/>
        <v>2.21</v>
      </c>
      <c r="F60" s="115">
        <f t="shared" si="15"/>
        <v>0.56999999999999995</v>
      </c>
      <c r="G60" s="9"/>
      <c r="H60" s="9">
        <f t="shared" si="1"/>
        <v>25.791855203619907</v>
      </c>
      <c r="L60" s="59"/>
      <c r="M60" s="21"/>
      <c r="N60" s="45"/>
      <c r="O60" s="23"/>
      <c r="P60" s="23"/>
      <c r="Q60" s="23"/>
      <c r="R60" s="29"/>
      <c r="S60" s="50"/>
    </row>
    <row r="61" spans="1:19" s="47" customFormat="1" ht="30">
      <c r="A61" s="57">
        <v>1301</v>
      </c>
      <c r="B61" s="108" t="s">
        <v>117</v>
      </c>
      <c r="C61" s="117">
        <v>2.21</v>
      </c>
      <c r="D61" s="15"/>
      <c r="E61" s="117">
        <v>2.21</v>
      </c>
      <c r="F61" s="117">
        <v>0.56999999999999995</v>
      </c>
      <c r="G61" s="9"/>
      <c r="H61" s="15">
        <f t="shared" si="1"/>
        <v>25.791855203619907</v>
      </c>
      <c r="L61" s="60"/>
      <c r="M61" s="46"/>
      <c r="N61" s="42"/>
      <c r="O61" s="32"/>
      <c r="P61" s="29"/>
      <c r="Q61" s="32"/>
      <c r="R61" s="29"/>
      <c r="S61" s="50"/>
    </row>
    <row r="62" spans="1:19" ht="15">
      <c r="A62" s="16"/>
      <c r="B62" s="111" t="s">
        <v>118</v>
      </c>
      <c r="C62" s="115">
        <f>C6+C15+C19+C26+C31+C35+C41+C46+C52+C56+C60+C44</f>
        <v>2608208.44</v>
      </c>
      <c r="D62" s="115">
        <f t="shared" ref="D62:F62" si="16">D6+D15+D19+D26+D31+D35+D41+D46+D52+D56+D60+D44</f>
        <v>0</v>
      </c>
      <c r="E62" s="115">
        <f t="shared" si="16"/>
        <v>2611221.5499999998</v>
      </c>
      <c r="F62" s="115">
        <f t="shared" si="16"/>
        <v>474928.20000000007</v>
      </c>
      <c r="G62" s="9"/>
      <c r="H62" s="91">
        <f t="shared" si="1"/>
        <v>18.187970300719986</v>
      </c>
      <c r="J62" s="37"/>
      <c r="L62" s="60"/>
      <c r="M62" s="46"/>
      <c r="N62" s="31"/>
      <c r="O62" s="32"/>
      <c r="P62" s="29"/>
      <c r="Q62" s="32"/>
      <c r="R62" s="29"/>
      <c r="S62" s="19"/>
    </row>
    <row r="63" spans="1:19" ht="15">
      <c r="A63" s="61"/>
      <c r="B63" s="61"/>
      <c r="C63" s="61"/>
      <c r="D63" s="61"/>
      <c r="E63" s="61"/>
      <c r="F63" s="3"/>
      <c r="G63" s="61"/>
      <c r="H63" s="61"/>
      <c r="L63" s="59"/>
      <c r="M63" s="21"/>
      <c r="N63" s="45"/>
      <c r="O63" s="23"/>
      <c r="P63" s="23"/>
      <c r="Q63" s="23"/>
      <c r="R63" s="29"/>
      <c r="S63" s="19"/>
    </row>
    <row r="64" spans="1:19">
      <c r="J64" s="37"/>
      <c r="L64" s="63"/>
      <c r="M64" s="63"/>
      <c r="N64" s="63"/>
      <c r="O64" s="63"/>
      <c r="P64" s="63"/>
      <c r="Q64" s="63"/>
      <c r="R64" s="63"/>
      <c r="S64" s="19"/>
    </row>
    <row r="65" spans="1:19" ht="15" customHeight="1">
      <c r="A65" s="99" t="s">
        <v>450</v>
      </c>
      <c r="B65" s="99"/>
      <c r="C65" s="99"/>
      <c r="D65" s="99"/>
      <c r="E65" s="99"/>
      <c r="F65" s="99"/>
      <c r="G65" s="99"/>
      <c r="H65" s="99"/>
      <c r="L65" s="63"/>
      <c r="M65" s="63"/>
      <c r="N65" s="63"/>
      <c r="O65" s="63"/>
      <c r="P65" s="63"/>
      <c r="Q65" s="63"/>
      <c r="R65" s="63"/>
      <c r="S65" s="19"/>
    </row>
    <row r="66" spans="1:19" ht="15">
      <c r="A66" s="99"/>
      <c r="B66" s="99"/>
      <c r="C66" s="99"/>
      <c r="D66" s="99"/>
      <c r="E66" s="99"/>
      <c r="F66" s="99"/>
      <c r="G66" s="99"/>
      <c r="H66" s="99"/>
      <c r="L66" s="64"/>
      <c r="M66" s="64"/>
      <c r="N66" s="64"/>
      <c r="O66" s="64"/>
      <c r="P66" s="64"/>
      <c r="Q66" s="64"/>
      <c r="R66" s="64"/>
      <c r="S66" s="19"/>
    </row>
    <row r="67" spans="1:19" ht="12.75" customHeight="1">
      <c r="A67" s="99"/>
      <c r="B67" s="99"/>
      <c r="C67" s="99"/>
      <c r="D67" s="99"/>
      <c r="E67" s="99"/>
      <c r="F67" s="99"/>
      <c r="G67" s="99"/>
      <c r="H67" s="99"/>
      <c r="L67" s="19"/>
      <c r="M67" s="19"/>
      <c r="N67" s="19"/>
      <c r="O67" s="19"/>
      <c r="P67" s="19"/>
      <c r="Q67" s="19"/>
      <c r="R67" s="19"/>
      <c r="S67" s="19"/>
    </row>
    <row r="68" spans="1:19" ht="44.25" customHeight="1">
      <c r="A68" s="99"/>
      <c r="B68" s="99"/>
      <c r="C68" s="99"/>
      <c r="D68" s="99"/>
      <c r="E68" s="99"/>
      <c r="F68" s="99"/>
      <c r="G68" s="99"/>
      <c r="H68" s="99"/>
      <c r="L68" s="65"/>
      <c r="M68" s="65"/>
      <c r="N68" s="65"/>
      <c r="O68" s="65"/>
      <c r="P68" s="65"/>
      <c r="Q68" s="65"/>
      <c r="R68" s="65"/>
      <c r="S68" s="19"/>
    </row>
    <row r="69" spans="1:19" ht="12.75" hidden="1" customHeight="1">
      <c r="A69" s="99"/>
      <c r="B69" s="99"/>
      <c r="C69" s="99"/>
      <c r="D69" s="99"/>
      <c r="E69" s="99"/>
      <c r="F69" s="99"/>
      <c r="G69" s="99"/>
      <c r="H69" s="99"/>
      <c r="L69" s="65"/>
      <c r="M69" s="65"/>
      <c r="N69" s="65"/>
      <c r="O69" s="65"/>
      <c r="P69" s="65"/>
      <c r="Q69" s="65"/>
      <c r="R69" s="65"/>
      <c r="S69" s="19"/>
    </row>
    <row r="70" spans="1:19" ht="12.75" customHeight="1">
      <c r="L70" s="65"/>
      <c r="M70" s="65"/>
      <c r="N70" s="65"/>
      <c r="O70" s="65"/>
      <c r="P70" s="65"/>
      <c r="Q70" s="65"/>
      <c r="R70" s="65"/>
      <c r="S70" s="19"/>
    </row>
    <row r="71" spans="1:19" s="19" customFormat="1" ht="14.25" customHeight="1">
      <c r="F71" s="92"/>
      <c r="L71" s="65"/>
      <c r="M71" s="65"/>
      <c r="N71" s="65"/>
      <c r="O71" s="65"/>
      <c r="P71" s="65"/>
      <c r="Q71" s="65"/>
      <c r="R71" s="65"/>
    </row>
    <row r="72" spans="1:19" s="19" customFormat="1" ht="12.75" customHeight="1">
      <c r="F72" s="92"/>
      <c r="L72" s="65"/>
      <c r="M72" s="65"/>
      <c r="N72" s="65"/>
      <c r="O72" s="65"/>
      <c r="P72" s="65"/>
      <c r="Q72" s="65"/>
      <c r="R72" s="65"/>
    </row>
    <row r="73" spans="1:19" s="19" customFormat="1">
      <c r="F73" s="92"/>
    </row>
    <row r="74" spans="1:19" s="19" customFormat="1">
      <c r="F74" s="92"/>
    </row>
    <row r="75" spans="1:19" s="19" customFormat="1">
      <c r="F75" s="92"/>
    </row>
    <row r="76" spans="1:19" s="19" customFormat="1">
      <c r="F76" s="92"/>
    </row>
    <row r="77" spans="1:19" s="19" customFormat="1">
      <c r="F77" s="92"/>
    </row>
    <row r="78" spans="1:19" s="19" customFormat="1">
      <c r="F78" s="92"/>
    </row>
    <row r="79" spans="1:19" s="19" customFormat="1">
      <c r="F79" s="92"/>
    </row>
    <row r="80" spans="1:19" s="19" customFormat="1">
      <c r="F80" s="92"/>
    </row>
    <row r="81" spans="6:6" s="19" customFormat="1">
      <c r="F81" s="92"/>
    </row>
    <row r="82" spans="6:6" s="19" customFormat="1">
      <c r="F82" s="92"/>
    </row>
    <row r="83" spans="6:6" s="19" customFormat="1">
      <c r="F83" s="92"/>
    </row>
    <row r="84" spans="6:6" s="19" customFormat="1">
      <c r="F84" s="92"/>
    </row>
    <row r="85" spans="6:6" s="19" customFormat="1">
      <c r="F85" s="92"/>
    </row>
    <row r="86" spans="6:6" s="19" customFormat="1">
      <c r="F86" s="92"/>
    </row>
    <row r="87" spans="6:6" s="19" customFormat="1">
      <c r="F87" s="92"/>
    </row>
    <row r="88" spans="6:6" s="19" customFormat="1">
      <c r="F88" s="92"/>
    </row>
    <row r="89" spans="6:6" s="19" customFormat="1">
      <c r="F89" s="92"/>
    </row>
    <row r="90" spans="6:6" s="19" customFormat="1">
      <c r="F90" s="92"/>
    </row>
    <row r="91" spans="6:6" s="19" customFormat="1">
      <c r="F91" s="92"/>
    </row>
    <row r="92" spans="6:6" s="19" customFormat="1">
      <c r="F92" s="92"/>
    </row>
    <row r="93" spans="6:6" s="19" customFormat="1">
      <c r="F93" s="92"/>
    </row>
    <row r="94" spans="6:6" s="19" customFormat="1">
      <c r="F94" s="92"/>
    </row>
    <row r="95" spans="6:6" s="19" customFormat="1">
      <c r="F95" s="92"/>
    </row>
    <row r="96" spans="6:6" s="19" customFormat="1">
      <c r="F96" s="92"/>
    </row>
    <row r="97" spans="6:6" s="19" customFormat="1">
      <c r="F97" s="92"/>
    </row>
    <row r="98" spans="6:6" s="19" customFormat="1">
      <c r="F98" s="92"/>
    </row>
    <row r="99" spans="6:6" s="19" customFormat="1">
      <c r="F99" s="92"/>
    </row>
    <row r="100" spans="6:6" s="19" customFormat="1">
      <c r="F100" s="92"/>
    </row>
    <row r="101" spans="6:6" s="19" customFormat="1">
      <c r="F101" s="92"/>
    </row>
    <row r="102" spans="6:6" s="19" customFormat="1">
      <c r="F102" s="92"/>
    </row>
    <row r="103" spans="6:6" s="19" customFormat="1">
      <c r="F103" s="92"/>
    </row>
    <row r="104" spans="6:6" s="19" customFormat="1">
      <c r="F104" s="92"/>
    </row>
    <row r="105" spans="6:6" s="19" customFormat="1">
      <c r="F105" s="92"/>
    </row>
    <row r="106" spans="6:6" s="19" customFormat="1">
      <c r="F106" s="92"/>
    </row>
    <row r="107" spans="6:6" s="19" customFormat="1">
      <c r="F107" s="92"/>
    </row>
    <row r="108" spans="6:6" s="19" customFormat="1">
      <c r="F108" s="92"/>
    </row>
    <row r="109" spans="6:6" s="19" customFormat="1">
      <c r="F109" s="92"/>
    </row>
    <row r="110" spans="6:6" s="19" customFormat="1">
      <c r="F110" s="92"/>
    </row>
    <row r="111" spans="6:6" s="19" customFormat="1">
      <c r="F111" s="92"/>
    </row>
    <row r="112" spans="6:6" s="19" customFormat="1">
      <c r="F112" s="92"/>
    </row>
    <row r="113" spans="6:6" s="19" customFormat="1">
      <c r="F113" s="92"/>
    </row>
    <row r="114" spans="6:6" s="19" customFormat="1">
      <c r="F114" s="92"/>
    </row>
    <row r="115" spans="6:6" s="19" customFormat="1">
      <c r="F115" s="92"/>
    </row>
    <row r="116" spans="6:6" s="19" customFormat="1">
      <c r="F116" s="92"/>
    </row>
    <row r="117" spans="6:6" s="19" customFormat="1">
      <c r="F117" s="92"/>
    </row>
    <row r="118" spans="6:6" s="19" customFormat="1">
      <c r="F118" s="92"/>
    </row>
    <row r="119" spans="6:6" s="19" customFormat="1">
      <c r="F119" s="92"/>
    </row>
    <row r="120" spans="6:6" s="19" customFormat="1">
      <c r="F120" s="92"/>
    </row>
    <row r="121" spans="6:6" s="19" customFormat="1">
      <c r="F121" s="92"/>
    </row>
    <row r="122" spans="6:6" s="19" customFormat="1">
      <c r="F122" s="92"/>
    </row>
    <row r="123" spans="6:6" s="19" customFormat="1">
      <c r="F123" s="92"/>
    </row>
    <row r="124" spans="6:6" s="19" customFormat="1">
      <c r="F124" s="92"/>
    </row>
    <row r="125" spans="6:6" s="19" customFormat="1">
      <c r="F125" s="92"/>
    </row>
    <row r="126" spans="6:6" s="19" customFormat="1">
      <c r="F126" s="92"/>
    </row>
    <row r="127" spans="6:6" s="19" customFormat="1">
      <c r="F127" s="92"/>
    </row>
    <row r="128" spans="6:6" s="19" customFormat="1">
      <c r="F128" s="92"/>
    </row>
    <row r="129" spans="6:6" s="19" customFormat="1">
      <c r="F129" s="92"/>
    </row>
    <row r="130" spans="6:6" s="19" customFormat="1">
      <c r="F130" s="92"/>
    </row>
    <row r="131" spans="6:6" s="19" customFormat="1">
      <c r="F131" s="92"/>
    </row>
    <row r="132" spans="6:6" s="19" customFormat="1">
      <c r="F132" s="92"/>
    </row>
    <row r="133" spans="6:6" s="19" customFormat="1">
      <c r="F133" s="92"/>
    </row>
    <row r="134" spans="6:6" s="19" customFormat="1">
      <c r="F134" s="92"/>
    </row>
    <row r="135" spans="6:6" s="19" customFormat="1">
      <c r="F135" s="92"/>
    </row>
    <row r="136" spans="6:6" s="19" customFormat="1">
      <c r="F136" s="92"/>
    </row>
    <row r="137" spans="6:6" s="19" customFormat="1">
      <c r="F137" s="92"/>
    </row>
    <row r="138" spans="6:6" s="19" customFormat="1">
      <c r="F138" s="92"/>
    </row>
    <row r="139" spans="6:6" s="19" customFormat="1">
      <c r="F139" s="92"/>
    </row>
    <row r="140" spans="6:6" s="19" customFormat="1">
      <c r="F140" s="92"/>
    </row>
    <row r="141" spans="6:6" s="19" customFormat="1">
      <c r="F141" s="92"/>
    </row>
    <row r="142" spans="6:6" s="19" customFormat="1">
      <c r="F142" s="92"/>
    </row>
    <row r="143" spans="6:6" s="19" customFormat="1">
      <c r="F143" s="92"/>
    </row>
    <row r="144" spans="6:6" s="19" customFormat="1">
      <c r="F144" s="92"/>
    </row>
    <row r="145" spans="6:6" s="19" customFormat="1">
      <c r="F145" s="92"/>
    </row>
    <row r="146" spans="6:6" s="19" customFormat="1">
      <c r="F146" s="92"/>
    </row>
    <row r="147" spans="6:6" s="19" customFormat="1">
      <c r="F147" s="92"/>
    </row>
    <row r="148" spans="6:6" s="19" customFormat="1">
      <c r="F148" s="92"/>
    </row>
    <row r="149" spans="6:6" s="19" customFormat="1">
      <c r="F149" s="92"/>
    </row>
    <row r="150" spans="6:6" s="19" customFormat="1">
      <c r="F150" s="92"/>
    </row>
    <row r="151" spans="6:6" s="19" customFormat="1">
      <c r="F151" s="92"/>
    </row>
    <row r="152" spans="6:6" s="19" customFormat="1">
      <c r="F152" s="92"/>
    </row>
    <row r="153" spans="6:6" s="19" customFormat="1">
      <c r="F153" s="92"/>
    </row>
    <row r="154" spans="6:6" s="19" customFormat="1">
      <c r="F154" s="92"/>
    </row>
    <row r="155" spans="6:6" s="19" customFormat="1">
      <c r="F155" s="92"/>
    </row>
    <row r="156" spans="6:6" s="19" customFormat="1">
      <c r="F156" s="92"/>
    </row>
    <row r="157" spans="6:6" s="19" customFormat="1">
      <c r="F157" s="92"/>
    </row>
    <row r="158" spans="6:6" s="19" customFormat="1">
      <c r="F158" s="92"/>
    </row>
    <row r="159" spans="6:6" s="19" customFormat="1">
      <c r="F159" s="92"/>
    </row>
    <row r="160" spans="6:6" s="19" customFormat="1">
      <c r="F160" s="92"/>
    </row>
    <row r="161" spans="6:6" s="19" customFormat="1">
      <c r="F161" s="92"/>
    </row>
    <row r="162" spans="6:6" s="19" customFormat="1">
      <c r="F162" s="92"/>
    </row>
    <row r="163" spans="6:6" s="19" customFormat="1">
      <c r="F163" s="92"/>
    </row>
    <row r="164" spans="6:6" s="19" customFormat="1">
      <c r="F164" s="92"/>
    </row>
    <row r="165" spans="6:6" s="19" customFormat="1">
      <c r="F165" s="92"/>
    </row>
    <row r="166" spans="6:6" s="19" customFormat="1">
      <c r="F166" s="92"/>
    </row>
    <row r="167" spans="6:6" s="19" customFormat="1">
      <c r="F167" s="92"/>
    </row>
    <row r="168" spans="6:6" s="19" customFormat="1">
      <c r="F168" s="92"/>
    </row>
    <row r="169" spans="6:6" s="19" customFormat="1">
      <c r="F169" s="92"/>
    </row>
    <row r="170" spans="6:6" s="19" customFormat="1">
      <c r="F170" s="92"/>
    </row>
    <row r="171" spans="6:6" s="19" customFormat="1">
      <c r="F171" s="92"/>
    </row>
    <row r="172" spans="6:6" s="19" customFormat="1">
      <c r="F172" s="92"/>
    </row>
    <row r="173" spans="6:6" s="19" customFormat="1">
      <c r="F173" s="92"/>
    </row>
    <row r="174" spans="6:6" s="19" customFormat="1">
      <c r="F174" s="92"/>
    </row>
    <row r="175" spans="6:6" s="19" customFormat="1">
      <c r="F175" s="92"/>
    </row>
    <row r="176" spans="6:6" s="19" customFormat="1">
      <c r="F176" s="92"/>
    </row>
    <row r="177" spans="6:6" s="19" customFormat="1">
      <c r="F177" s="92"/>
    </row>
    <row r="178" spans="6:6" s="19" customFormat="1">
      <c r="F178" s="92"/>
    </row>
    <row r="179" spans="6:6" s="19" customFormat="1">
      <c r="F179" s="92"/>
    </row>
    <row r="180" spans="6:6" s="19" customFormat="1">
      <c r="F180" s="92"/>
    </row>
    <row r="181" spans="6:6" s="19" customFormat="1">
      <c r="F181" s="92"/>
    </row>
    <row r="182" spans="6:6" s="19" customFormat="1">
      <c r="F182" s="92"/>
    </row>
    <row r="183" spans="6:6" s="19" customFormat="1">
      <c r="F183" s="92"/>
    </row>
    <row r="184" spans="6:6" s="19" customFormat="1">
      <c r="F184" s="92"/>
    </row>
    <row r="185" spans="6:6" s="19" customFormat="1">
      <c r="F185" s="92"/>
    </row>
    <row r="186" spans="6:6" s="19" customFormat="1">
      <c r="F186" s="92"/>
    </row>
    <row r="187" spans="6:6" s="19" customFormat="1">
      <c r="F187" s="92"/>
    </row>
    <row r="188" spans="6:6" s="19" customFormat="1">
      <c r="F188" s="92"/>
    </row>
    <row r="189" spans="6:6" s="19" customFormat="1">
      <c r="F189" s="92"/>
    </row>
    <row r="190" spans="6:6" s="19" customFormat="1">
      <c r="F190" s="92"/>
    </row>
    <row r="191" spans="6:6" s="19" customFormat="1">
      <c r="F191" s="92"/>
    </row>
    <row r="192" spans="6:6" s="19" customFormat="1">
      <c r="F192" s="92"/>
    </row>
    <row r="193" spans="6:6" s="19" customFormat="1">
      <c r="F193" s="92"/>
    </row>
    <row r="194" spans="6:6" s="19" customFormat="1">
      <c r="F194" s="92"/>
    </row>
    <row r="195" spans="6:6" s="19" customFormat="1">
      <c r="F195" s="92"/>
    </row>
    <row r="196" spans="6:6" s="19" customFormat="1">
      <c r="F196" s="92"/>
    </row>
    <row r="197" spans="6:6" s="19" customFormat="1">
      <c r="F197" s="92"/>
    </row>
    <row r="198" spans="6:6" s="19" customFormat="1">
      <c r="F198" s="92"/>
    </row>
    <row r="199" spans="6:6" s="19" customFormat="1">
      <c r="F199" s="92"/>
    </row>
    <row r="200" spans="6:6" s="19" customFormat="1">
      <c r="F200" s="92"/>
    </row>
    <row r="201" spans="6:6" s="19" customFormat="1">
      <c r="F201" s="92"/>
    </row>
    <row r="202" spans="6:6" s="19" customFormat="1">
      <c r="F202" s="92"/>
    </row>
    <row r="203" spans="6:6" s="19" customFormat="1">
      <c r="F203" s="92"/>
    </row>
    <row r="204" spans="6:6" s="19" customFormat="1">
      <c r="F204" s="92"/>
    </row>
    <row r="205" spans="6:6" s="19" customFormat="1">
      <c r="F205" s="92"/>
    </row>
    <row r="206" spans="6:6" s="19" customFormat="1">
      <c r="F206" s="92"/>
    </row>
    <row r="207" spans="6:6" s="19" customFormat="1">
      <c r="F207" s="92"/>
    </row>
    <row r="208" spans="6:6" s="19" customFormat="1">
      <c r="F208" s="92"/>
    </row>
    <row r="209" spans="6:6" s="19" customFormat="1">
      <c r="F209" s="92"/>
    </row>
    <row r="210" spans="6:6" s="19" customFormat="1">
      <c r="F210" s="92"/>
    </row>
    <row r="211" spans="6:6" s="19" customFormat="1">
      <c r="F211" s="92"/>
    </row>
    <row r="212" spans="6:6" s="19" customFormat="1">
      <c r="F212" s="92"/>
    </row>
    <row r="213" spans="6:6" s="19" customFormat="1">
      <c r="F213" s="92"/>
    </row>
    <row r="214" spans="6:6" s="19" customFormat="1">
      <c r="F214" s="92"/>
    </row>
    <row r="215" spans="6:6" s="19" customFormat="1">
      <c r="F215" s="92"/>
    </row>
    <row r="216" spans="6:6" s="19" customFormat="1">
      <c r="F216" s="92"/>
    </row>
    <row r="217" spans="6:6" s="19" customFormat="1">
      <c r="F217" s="92"/>
    </row>
    <row r="218" spans="6:6" s="19" customFormat="1">
      <c r="F218" s="92"/>
    </row>
    <row r="219" spans="6:6" s="19" customFormat="1">
      <c r="F219" s="92"/>
    </row>
    <row r="220" spans="6:6" s="19" customFormat="1">
      <c r="F220" s="92"/>
    </row>
    <row r="221" spans="6:6" s="19" customFormat="1">
      <c r="F221" s="92"/>
    </row>
    <row r="222" spans="6:6" s="19" customFormat="1">
      <c r="F222" s="92"/>
    </row>
    <row r="223" spans="6:6" s="19" customFormat="1">
      <c r="F223" s="92"/>
    </row>
    <row r="224" spans="6:6" s="19" customFormat="1">
      <c r="F224" s="92"/>
    </row>
    <row r="225" spans="6:6" s="19" customFormat="1">
      <c r="F225" s="92"/>
    </row>
    <row r="226" spans="6:6" s="19" customFormat="1">
      <c r="F226" s="92"/>
    </row>
    <row r="227" spans="6:6" s="19" customFormat="1">
      <c r="F227" s="92"/>
    </row>
    <row r="228" spans="6:6" s="19" customFormat="1">
      <c r="F228" s="92"/>
    </row>
    <row r="229" spans="6:6" s="19" customFormat="1">
      <c r="F229" s="92"/>
    </row>
    <row r="230" spans="6:6" s="19" customFormat="1">
      <c r="F230" s="92"/>
    </row>
    <row r="231" spans="6:6" s="19" customFormat="1">
      <c r="F231" s="92"/>
    </row>
    <row r="232" spans="6:6" s="19" customFormat="1">
      <c r="F232" s="92"/>
    </row>
    <row r="233" spans="6:6" s="19" customFormat="1">
      <c r="F233" s="92"/>
    </row>
    <row r="234" spans="6:6" s="19" customFormat="1">
      <c r="F234" s="92"/>
    </row>
    <row r="235" spans="6:6" s="19" customFormat="1">
      <c r="F235" s="92"/>
    </row>
    <row r="236" spans="6:6" s="19" customFormat="1">
      <c r="F236" s="92"/>
    </row>
    <row r="237" spans="6:6" s="19" customFormat="1">
      <c r="F237" s="92"/>
    </row>
    <row r="238" spans="6:6" s="19" customFormat="1">
      <c r="F238" s="92"/>
    </row>
    <row r="239" spans="6:6" s="19" customFormat="1">
      <c r="F239" s="92"/>
    </row>
    <row r="240" spans="6:6" s="19" customFormat="1">
      <c r="F240" s="92"/>
    </row>
    <row r="241" spans="6:6" s="19" customFormat="1">
      <c r="F241" s="92"/>
    </row>
    <row r="242" spans="6:6" s="19" customFormat="1">
      <c r="F242" s="92"/>
    </row>
    <row r="243" spans="6:6" s="19" customFormat="1">
      <c r="F243" s="92"/>
    </row>
    <row r="244" spans="6:6" s="19" customFormat="1">
      <c r="F244" s="92"/>
    </row>
    <row r="245" spans="6:6" s="19" customFormat="1">
      <c r="F245" s="92"/>
    </row>
    <row r="246" spans="6:6" s="19" customFormat="1">
      <c r="F246" s="92"/>
    </row>
    <row r="247" spans="6:6" s="19" customFormat="1">
      <c r="F247" s="92"/>
    </row>
    <row r="248" spans="6:6" s="19" customFormat="1">
      <c r="F248" s="92"/>
    </row>
    <row r="249" spans="6:6" s="19" customFormat="1">
      <c r="F249" s="92"/>
    </row>
    <row r="250" spans="6:6" s="19" customFormat="1">
      <c r="F250" s="92"/>
    </row>
    <row r="251" spans="6:6" s="19" customFormat="1">
      <c r="F251" s="92"/>
    </row>
    <row r="252" spans="6:6" s="19" customFormat="1">
      <c r="F252" s="92"/>
    </row>
    <row r="253" spans="6:6" s="19" customFormat="1">
      <c r="F253" s="92"/>
    </row>
    <row r="254" spans="6:6" s="19" customFormat="1">
      <c r="F254" s="92"/>
    </row>
    <row r="255" spans="6:6" s="19" customFormat="1">
      <c r="F255" s="92"/>
    </row>
    <row r="256" spans="6:6" s="19" customFormat="1">
      <c r="F256" s="92"/>
    </row>
    <row r="257" spans="6:6" s="19" customFormat="1">
      <c r="F257" s="92"/>
    </row>
    <row r="258" spans="6:6" s="19" customFormat="1">
      <c r="F258" s="92"/>
    </row>
    <row r="259" spans="6:6" s="19" customFormat="1">
      <c r="F259" s="92"/>
    </row>
    <row r="260" spans="6:6" s="19" customFormat="1">
      <c r="F260" s="92"/>
    </row>
    <row r="261" spans="6:6" s="19" customFormat="1">
      <c r="F261" s="92"/>
    </row>
    <row r="262" spans="6:6" s="19" customFormat="1">
      <c r="F262" s="92"/>
    </row>
    <row r="263" spans="6:6" s="19" customFormat="1">
      <c r="F263" s="92"/>
    </row>
    <row r="264" spans="6:6" s="19" customFormat="1">
      <c r="F264" s="92"/>
    </row>
    <row r="265" spans="6:6" s="19" customFormat="1">
      <c r="F265" s="92"/>
    </row>
    <row r="266" spans="6:6" s="19" customFormat="1">
      <c r="F266" s="92"/>
    </row>
    <row r="267" spans="6:6" s="19" customFormat="1">
      <c r="F267" s="92"/>
    </row>
    <row r="268" spans="6:6" s="19" customFormat="1">
      <c r="F268" s="92"/>
    </row>
    <row r="269" spans="6:6" s="19" customFormat="1">
      <c r="F269" s="92"/>
    </row>
    <row r="270" spans="6:6" s="19" customFormat="1">
      <c r="F270" s="92"/>
    </row>
    <row r="271" spans="6:6" s="19" customFormat="1">
      <c r="F271" s="92"/>
    </row>
    <row r="272" spans="6:6" s="19" customFormat="1">
      <c r="F272" s="92"/>
    </row>
    <row r="273" spans="6:6" s="19" customFormat="1">
      <c r="F273" s="92"/>
    </row>
    <row r="274" spans="6:6" s="19" customFormat="1">
      <c r="F274" s="92"/>
    </row>
    <row r="275" spans="6:6" s="19" customFormat="1">
      <c r="F275" s="92"/>
    </row>
    <row r="276" spans="6:6" s="19" customFormat="1">
      <c r="F276" s="92"/>
    </row>
    <row r="277" spans="6:6" s="19" customFormat="1">
      <c r="F277" s="92"/>
    </row>
    <row r="278" spans="6:6" s="19" customFormat="1">
      <c r="F278" s="92"/>
    </row>
    <row r="279" spans="6:6" s="19" customFormat="1">
      <c r="F279" s="92"/>
    </row>
    <row r="280" spans="6:6" s="19" customFormat="1">
      <c r="F280" s="92"/>
    </row>
    <row r="281" spans="6:6" s="19" customFormat="1">
      <c r="F281" s="92"/>
    </row>
    <row r="282" spans="6:6" s="19" customFormat="1">
      <c r="F282" s="92"/>
    </row>
    <row r="283" spans="6:6" s="19" customFormat="1">
      <c r="F283" s="92"/>
    </row>
    <row r="284" spans="6:6" s="19" customFormat="1">
      <c r="F284" s="92"/>
    </row>
    <row r="285" spans="6:6" s="19" customFormat="1">
      <c r="F285" s="92"/>
    </row>
    <row r="286" spans="6:6" s="19" customFormat="1">
      <c r="F286" s="92"/>
    </row>
    <row r="287" spans="6:6" s="19" customFormat="1">
      <c r="F287" s="92"/>
    </row>
    <row r="288" spans="6:6" s="19" customFormat="1">
      <c r="F288" s="92"/>
    </row>
    <row r="289" spans="6:6" s="19" customFormat="1">
      <c r="F289" s="92"/>
    </row>
    <row r="290" spans="6:6" s="19" customFormat="1">
      <c r="F290" s="92"/>
    </row>
    <row r="291" spans="6:6" s="19" customFormat="1">
      <c r="F291" s="92"/>
    </row>
    <row r="292" spans="6:6" s="19" customFormat="1">
      <c r="F292" s="92"/>
    </row>
    <row r="293" spans="6:6" s="19" customFormat="1">
      <c r="F293" s="92"/>
    </row>
    <row r="294" spans="6:6" s="19" customFormat="1">
      <c r="F294" s="92"/>
    </row>
    <row r="295" spans="6:6" s="19" customFormat="1">
      <c r="F295" s="92"/>
    </row>
    <row r="296" spans="6:6" s="19" customFormat="1">
      <c r="F296" s="92"/>
    </row>
    <row r="297" spans="6:6" s="19" customFormat="1">
      <c r="F297" s="92"/>
    </row>
    <row r="298" spans="6:6" s="19" customFormat="1">
      <c r="F298" s="92"/>
    </row>
    <row r="299" spans="6:6" s="19" customFormat="1">
      <c r="F299" s="92"/>
    </row>
    <row r="300" spans="6:6" s="19" customFormat="1">
      <c r="F300" s="92"/>
    </row>
    <row r="301" spans="6:6" s="19" customFormat="1">
      <c r="F301" s="92"/>
    </row>
    <row r="302" spans="6:6" s="19" customFormat="1">
      <c r="F302" s="92"/>
    </row>
    <row r="303" spans="6:6" s="19" customFormat="1">
      <c r="F303" s="92"/>
    </row>
    <row r="304" spans="6:6" s="19" customFormat="1">
      <c r="F304" s="92"/>
    </row>
    <row r="305" spans="6:6" s="19" customFormat="1">
      <c r="F305" s="92"/>
    </row>
    <row r="306" spans="6:6" s="19" customFormat="1">
      <c r="F306" s="92"/>
    </row>
    <row r="307" spans="6:6" s="19" customFormat="1">
      <c r="F307" s="92"/>
    </row>
    <row r="308" spans="6:6" s="19" customFormat="1">
      <c r="F308" s="92"/>
    </row>
    <row r="309" spans="6:6" s="19" customFormat="1">
      <c r="F309" s="92"/>
    </row>
    <row r="310" spans="6:6" s="19" customFormat="1">
      <c r="F310" s="92"/>
    </row>
    <row r="311" spans="6:6" s="19" customFormat="1">
      <c r="F311" s="92"/>
    </row>
    <row r="312" spans="6:6" s="19" customFormat="1">
      <c r="F312" s="92"/>
    </row>
    <row r="313" spans="6:6" s="19" customFormat="1">
      <c r="F313" s="92"/>
    </row>
    <row r="314" spans="6:6" s="19" customFormat="1">
      <c r="F314" s="92"/>
    </row>
    <row r="315" spans="6:6" s="19" customFormat="1">
      <c r="F315" s="92"/>
    </row>
    <row r="316" spans="6:6" s="19" customFormat="1">
      <c r="F316" s="92"/>
    </row>
    <row r="317" spans="6:6" s="19" customFormat="1">
      <c r="F317" s="92"/>
    </row>
    <row r="318" spans="6:6" s="19" customFormat="1">
      <c r="F318" s="92"/>
    </row>
    <row r="319" spans="6:6" s="19" customFormat="1">
      <c r="F319" s="92"/>
    </row>
    <row r="320" spans="6:6" s="19" customFormat="1">
      <c r="F320" s="92"/>
    </row>
    <row r="321" spans="6:6" s="19" customFormat="1">
      <c r="F321" s="92"/>
    </row>
    <row r="322" spans="6:6" s="19" customFormat="1">
      <c r="F322" s="92"/>
    </row>
    <row r="323" spans="6:6" s="19" customFormat="1">
      <c r="F323" s="92"/>
    </row>
    <row r="324" spans="6:6" s="19" customFormat="1">
      <c r="F324" s="92"/>
    </row>
    <row r="325" spans="6:6" s="19" customFormat="1">
      <c r="F325" s="92"/>
    </row>
    <row r="326" spans="6:6" s="19" customFormat="1">
      <c r="F326" s="92"/>
    </row>
    <row r="327" spans="6:6" s="19" customFormat="1">
      <c r="F327" s="92"/>
    </row>
    <row r="328" spans="6:6" s="19" customFormat="1">
      <c r="F328" s="92"/>
    </row>
    <row r="329" spans="6:6" s="19" customFormat="1">
      <c r="F329" s="92"/>
    </row>
    <row r="330" spans="6:6" s="19" customFormat="1">
      <c r="F330" s="92"/>
    </row>
    <row r="331" spans="6:6" s="19" customFormat="1">
      <c r="F331" s="92"/>
    </row>
    <row r="332" spans="6:6" s="19" customFormat="1">
      <c r="F332" s="92"/>
    </row>
    <row r="333" spans="6:6" s="19" customFormat="1">
      <c r="F333" s="92"/>
    </row>
    <row r="334" spans="6:6" s="19" customFormat="1">
      <c r="F334" s="92"/>
    </row>
    <row r="335" spans="6:6" s="19" customFormat="1">
      <c r="F335" s="92"/>
    </row>
    <row r="336" spans="6:6" s="19" customFormat="1">
      <c r="F336" s="92"/>
    </row>
    <row r="337" spans="6:6" s="19" customFormat="1">
      <c r="F337" s="92"/>
    </row>
    <row r="338" spans="6:6" s="19" customFormat="1">
      <c r="F338" s="92"/>
    </row>
    <row r="339" spans="6:6" s="19" customFormat="1">
      <c r="F339" s="92"/>
    </row>
    <row r="340" spans="6:6" s="19" customFormat="1">
      <c r="F340" s="92"/>
    </row>
    <row r="341" spans="6:6" s="19" customFormat="1">
      <c r="F341" s="92"/>
    </row>
    <row r="342" spans="6:6" s="19" customFormat="1">
      <c r="F342" s="92"/>
    </row>
    <row r="343" spans="6:6" s="19" customFormat="1">
      <c r="F343" s="92"/>
    </row>
    <row r="344" spans="6:6" s="19" customFormat="1">
      <c r="F344" s="92"/>
    </row>
    <row r="345" spans="6:6" s="19" customFormat="1">
      <c r="F345" s="92"/>
    </row>
    <row r="346" spans="6:6" s="19" customFormat="1">
      <c r="F346" s="92"/>
    </row>
    <row r="347" spans="6:6" s="19" customFormat="1">
      <c r="F347" s="92"/>
    </row>
    <row r="348" spans="6:6" s="19" customFormat="1">
      <c r="F348" s="92"/>
    </row>
    <row r="349" spans="6:6" s="19" customFormat="1">
      <c r="F349" s="92"/>
    </row>
    <row r="350" spans="6:6" s="19" customFormat="1">
      <c r="F350" s="92"/>
    </row>
    <row r="351" spans="6:6" s="19" customFormat="1">
      <c r="F351" s="92"/>
    </row>
    <row r="352" spans="6:6" s="19" customFormat="1">
      <c r="F352" s="92"/>
    </row>
    <row r="353" spans="6:6" s="19" customFormat="1">
      <c r="F353" s="92"/>
    </row>
    <row r="354" spans="6:6" s="19" customFormat="1">
      <c r="F354" s="92"/>
    </row>
    <row r="355" spans="6:6" s="19" customFormat="1">
      <c r="F355" s="92"/>
    </row>
    <row r="356" spans="6:6" s="19" customFormat="1">
      <c r="F356" s="92"/>
    </row>
    <row r="357" spans="6:6" s="19" customFormat="1">
      <c r="F357" s="92"/>
    </row>
    <row r="358" spans="6:6" s="19" customFormat="1">
      <c r="F358" s="92"/>
    </row>
    <row r="359" spans="6:6" s="19" customFormat="1">
      <c r="F359" s="92"/>
    </row>
    <row r="360" spans="6:6" s="19" customFormat="1">
      <c r="F360" s="92"/>
    </row>
    <row r="361" spans="6:6" s="19" customFormat="1">
      <c r="F361" s="92"/>
    </row>
    <row r="362" spans="6:6" s="19" customFormat="1">
      <c r="F362" s="92"/>
    </row>
    <row r="363" spans="6:6" s="19" customFormat="1">
      <c r="F363" s="92"/>
    </row>
    <row r="364" spans="6:6" s="19" customFormat="1">
      <c r="F364" s="92"/>
    </row>
    <row r="365" spans="6:6" s="19" customFormat="1">
      <c r="F365" s="92"/>
    </row>
    <row r="366" spans="6:6" s="19" customFormat="1">
      <c r="F366" s="92"/>
    </row>
    <row r="367" spans="6:6" s="19" customFormat="1">
      <c r="F367" s="92"/>
    </row>
    <row r="368" spans="6:6" s="19" customFormat="1">
      <c r="F368" s="92"/>
    </row>
    <row r="369" spans="6:6" s="19" customFormat="1">
      <c r="F369" s="92"/>
    </row>
    <row r="370" spans="6:6" s="19" customFormat="1">
      <c r="F370" s="92"/>
    </row>
    <row r="371" spans="6:6" s="19" customFormat="1">
      <c r="F371" s="92"/>
    </row>
    <row r="372" spans="6:6" s="19" customFormat="1">
      <c r="F372" s="92"/>
    </row>
    <row r="373" spans="6:6" s="19" customFormat="1">
      <c r="F373" s="92"/>
    </row>
    <row r="374" spans="6:6" s="19" customFormat="1">
      <c r="F374" s="92"/>
    </row>
    <row r="375" spans="6:6" s="19" customFormat="1">
      <c r="F375" s="92"/>
    </row>
    <row r="376" spans="6:6" s="19" customFormat="1">
      <c r="F376" s="92"/>
    </row>
    <row r="377" spans="6:6" s="19" customFormat="1">
      <c r="F377" s="92"/>
    </row>
    <row r="378" spans="6:6" s="19" customFormat="1">
      <c r="F378" s="92"/>
    </row>
    <row r="379" spans="6:6" s="19" customFormat="1">
      <c r="F379" s="92"/>
    </row>
    <row r="380" spans="6:6" s="19" customFormat="1">
      <c r="F380" s="92"/>
    </row>
    <row r="381" spans="6:6" s="19" customFormat="1">
      <c r="F381" s="92"/>
    </row>
    <row r="382" spans="6:6" s="19" customFormat="1">
      <c r="F382" s="92"/>
    </row>
    <row r="383" spans="6:6" s="19" customFormat="1">
      <c r="F383" s="92"/>
    </row>
    <row r="384" spans="6:6" s="19" customFormat="1">
      <c r="F384" s="92"/>
    </row>
    <row r="385" spans="6:6" s="19" customFormat="1">
      <c r="F385" s="92"/>
    </row>
    <row r="386" spans="6:6" s="19" customFormat="1">
      <c r="F386" s="92"/>
    </row>
    <row r="387" spans="6:6" s="19" customFormat="1">
      <c r="F387" s="92"/>
    </row>
    <row r="388" spans="6:6" s="19" customFormat="1">
      <c r="F388" s="92"/>
    </row>
    <row r="389" spans="6:6" s="19" customFormat="1">
      <c r="F389" s="92"/>
    </row>
    <row r="390" spans="6:6" s="19" customFormat="1">
      <c r="F390" s="92"/>
    </row>
    <row r="391" spans="6:6" s="19" customFormat="1">
      <c r="F391" s="92"/>
    </row>
    <row r="392" spans="6:6" s="19" customFormat="1">
      <c r="F392" s="92"/>
    </row>
    <row r="393" spans="6:6" s="19" customFormat="1">
      <c r="F393" s="92"/>
    </row>
    <row r="394" spans="6:6" s="19" customFormat="1">
      <c r="F394" s="92"/>
    </row>
    <row r="395" spans="6:6" s="19" customFormat="1">
      <c r="F395" s="92"/>
    </row>
    <row r="396" spans="6:6" s="19" customFormat="1">
      <c r="F396" s="92"/>
    </row>
    <row r="397" spans="6:6" s="19" customFormat="1">
      <c r="F397" s="92"/>
    </row>
    <row r="398" spans="6:6" s="19" customFormat="1">
      <c r="F398" s="92"/>
    </row>
    <row r="399" spans="6:6" s="19" customFormat="1">
      <c r="F399" s="92"/>
    </row>
    <row r="400" spans="6:6" s="19" customFormat="1">
      <c r="F400" s="92"/>
    </row>
    <row r="401" spans="6:6" s="19" customFormat="1">
      <c r="F401" s="92"/>
    </row>
    <row r="402" spans="6:6" s="19" customFormat="1">
      <c r="F402" s="92"/>
    </row>
    <row r="403" spans="6:6" s="19" customFormat="1">
      <c r="F403" s="92"/>
    </row>
    <row r="404" spans="6:6" s="19" customFormat="1">
      <c r="F404" s="92"/>
    </row>
    <row r="405" spans="6:6" s="19" customFormat="1">
      <c r="F405" s="92"/>
    </row>
    <row r="406" spans="6:6" s="19" customFormat="1">
      <c r="F406" s="92"/>
    </row>
    <row r="407" spans="6:6" s="19" customFormat="1">
      <c r="F407" s="92"/>
    </row>
    <row r="408" spans="6:6" s="19" customFormat="1">
      <c r="F408" s="92"/>
    </row>
    <row r="409" spans="6:6" s="19" customFormat="1">
      <c r="F409" s="92"/>
    </row>
    <row r="410" spans="6:6" s="19" customFormat="1">
      <c r="F410" s="92"/>
    </row>
    <row r="411" spans="6:6" s="19" customFormat="1">
      <c r="F411" s="92"/>
    </row>
    <row r="412" spans="6:6" s="19" customFormat="1">
      <c r="F412" s="92"/>
    </row>
    <row r="413" spans="6:6" s="19" customFormat="1">
      <c r="F413" s="92"/>
    </row>
    <row r="414" spans="6:6" s="19" customFormat="1">
      <c r="F414" s="92"/>
    </row>
    <row r="415" spans="6:6" s="19" customFormat="1">
      <c r="F415" s="92"/>
    </row>
    <row r="416" spans="6:6" s="19" customFormat="1">
      <c r="F416" s="92"/>
    </row>
    <row r="417" spans="6:6" s="19" customFormat="1">
      <c r="F417" s="92"/>
    </row>
    <row r="418" spans="6:6" s="19" customFormat="1">
      <c r="F418" s="92"/>
    </row>
    <row r="419" spans="6:6" s="19" customFormat="1">
      <c r="F419" s="92"/>
    </row>
    <row r="420" spans="6:6" s="19" customFormat="1">
      <c r="F420" s="92"/>
    </row>
    <row r="421" spans="6:6" s="19" customFormat="1">
      <c r="F421" s="92"/>
    </row>
    <row r="422" spans="6:6" s="19" customFormat="1">
      <c r="F422" s="92"/>
    </row>
    <row r="423" spans="6:6" s="19" customFormat="1">
      <c r="F423" s="92"/>
    </row>
    <row r="424" spans="6:6" s="19" customFormat="1">
      <c r="F424" s="92"/>
    </row>
    <row r="425" spans="6:6" s="19" customFormat="1">
      <c r="F425" s="92"/>
    </row>
    <row r="426" spans="6:6" s="19" customFormat="1">
      <c r="F426" s="92"/>
    </row>
    <row r="427" spans="6:6" s="19" customFormat="1">
      <c r="F427" s="92"/>
    </row>
    <row r="428" spans="6:6" s="19" customFormat="1">
      <c r="F428" s="92"/>
    </row>
    <row r="429" spans="6:6" s="19" customFormat="1">
      <c r="F429" s="92"/>
    </row>
    <row r="430" spans="6:6" s="19" customFormat="1">
      <c r="F430" s="92"/>
    </row>
    <row r="431" spans="6:6" s="19" customFormat="1">
      <c r="F431" s="92"/>
    </row>
    <row r="432" spans="6:6" s="19" customFormat="1">
      <c r="F432" s="92"/>
    </row>
    <row r="433" spans="6:6" s="19" customFormat="1">
      <c r="F433" s="92"/>
    </row>
    <row r="434" spans="6:6" s="19" customFormat="1">
      <c r="F434" s="92"/>
    </row>
    <row r="435" spans="6:6" s="19" customFormat="1">
      <c r="F435" s="92"/>
    </row>
    <row r="436" spans="6:6" s="19" customFormat="1">
      <c r="F436" s="92"/>
    </row>
    <row r="437" spans="6:6" s="19" customFormat="1">
      <c r="F437" s="92"/>
    </row>
    <row r="438" spans="6:6" s="19" customFormat="1">
      <c r="F438" s="92"/>
    </row>
    <row r="439" spans="6:6" s="19" customFormat="1">
      <c r="F439" s="92"/>
    </row>
    <row r="440" spans="6:6" s="19" customFormat="1">
      <c r="F440" s="92"/>
    </row>
    <row r="441" spans="6:6" s="19" customFormat="1">
      <c r="F441" s="92"/>
    </row>
    <row r="442" spans="6:6" s="19" customFormat="1">
      <c r="F442" s="92"/>
    </row>
    <row r="443" spans="6:6" s="19" customFormat="1">
      <c r="F443" s="92"/>
    </row>
    <row r="444" spans="6:6" s="19" customFormat="1">
      <c r="F444" s="92"/>
    </row>
    <row r="445" spans="6:6" s="19" customFormat="1">
      <c r="F445" s="92"/>
    </row>
    <row r="446" spans="6:6" s="19" customFormat="1">
      <c r="F446" s="92"/>
    </row>
    <row r="447" spans="6:6" s="19" customFormat="1">
      <c r="F447" s="92"/>
    </row>
    <row r="448" spans="6:6" s="19" customFormat="1">
      <c r="F448" s="92"/>
    </row>
    <row r="449" spans="6:6" s="19" customFormat="1">
      <c r="F449" s="92"/>
    </row>
    <row r="450" spans="6:6" s="19" customFormat="1">
      <c r="F450" s="92"/>
    </row>
    <row r="451" spans="6:6" s="19" customFormat="1">
      <c r="F451" s="92"/>
    </row>
    <row r="452" spans="6:6" s="19" customFormat="1">
      <c r="F452" s="92"/>
    </row>
    <row r="453" spans="6:6" s="19" customFormat="1">
      <c r="F453" s="92"/>
    </row>
    <row r="454" spans="6:6" s="19" customFormat="1">
      <c r="F454" s="92"/>
    </row>
    <row r="455" spans="6:6" s="19" customFormat="1">
      <c r="F455" s="92"/>
    </row>
    <row r="456" spans="6:6" s="19" customFormat="1">
      <c r="F456" s="92"/>
    </row>
    <row r="457" spans="6:6" s="19" customFormat="1">
      <c r="F457" s="92"/>
    </row>
    <row r="458" spans="6:6" s="19" customFormat="1">
      <c r="F458" s="92"/>
    </row>
    <row r="459" spans="6:6" s="19" customFormat="1">
      <c r="F459" s="92"/>
    </row>
    <row r="460" spans="6:6" s="19" customFormat="1">
      <c r="F460" s="92"/>
    </row>
    <row r="461" spans="6:6" s="19" customFormat="1">
      <c r="F461" s="92"/>
    </row>
    <row r="462" spans="6:6" s="19" customFormat="1">
      <c r="F462" s="92"/>
    </row>
    <row r="463" spans="6:6" s="19" customFormat="1">
      <c r="F463" s="92"/>
    </row>
    <row r="464" spans="6:6" s="19" customFormat="1">
      <c r="F464" s="92"/>
    </row>
    <row r="465" spans="6:6" s="19" customFormat="1">
      <c r="F465" s="92"/>
    </row>
    <row r="466" spans="6:6" s="19" customFormat="1">
      <c r="F466" s="92"/>
    </row>
    <row r="467" spans="6:6" s="19" customFormat="1">
      <c r="F467" s="92"/>
    </row>
    <row r="468" spans="6:6" s="19" customFormat="1">
      <c r="F468" s="92"/>
    </row>
    <row r="469" spans="6:6" s="19" customFormat="1">
      <c r="F469" s="92"/>
    </row>
    <row r="470" spans="6:6" s="19" customFormat="1">
      <c r="F470" s="92"/>
    </row>
    <row r="471" spans="6:6" s="19" customFormat="1">
      <c r="F471" s="92"/>
    </row>
    <row r="472" spans="6:6" s="19" customFormat="1">
      <c r="F472" s="92"/>
    </row>
    <row r="473" spans="6:6" s="19" customFormat="1">
      <c r="F473" s="92"/>
    </row>
    <row r="474" spans="6:6" s="19" customFormat="1">
      <c r="F474" s="92"/>
    </row>
    <row r="475" spans="6:6" s="19" customFormat="1">
      <c r="F475" s="92"/>
    </row>
    <row r="476" spans="6:6" s="19" customFormat="1">
      <c r="F476" s="92"/>
    </row>
    <row r="477" spans="6:6" s="19" customFormat="1">
      <c r="F477" s="92"/>
    </row>
    <row r="478" spans="6:6" s="19" customFormat="1">
      <c r="F478" s="92"/>
    </row>
    <row r="479" spans="6:6" s="19" customFormat="1">
      <c r="F479" s="92"/>
    </row>
    <row r="480" spans="6:6" s="19" customFormat="1">
      <c r="F480" s="92"/>
    </row>
    <row r="481" spans="6:6" s="19" customFormat="1">
      <c r="F481" s="92"/>
    </row>
    <row r="482" spans="6:6" s="19" customFormat="1">
      <c r="F482" s="92"/>
    </row>
    <row r="483" spans="6:6" s="19" customFormat="1">
      <c r="F483" s="92"/>
    </row>
    <row r="484" spans="6:6" s="19" customFormat="1">
      <c r="F484" s="92"/>
    </row>
    <row r="485" spans="6:6" s="19" customFormat="1">
      <c r="F485" s="92"/>
    </row>
    <row r="486" spans="6:6" s="19" customFormat="1">
      <c r="F486" s="92"/>
    </row>
    <row r="487" spans="6:6" s="19" customFormat="1">
      <c r="F487" s="92"/>
    </row>
    <row r="488" spans="6:6" s="19" customFormat="1">
      <c r="F488" s="92"/>
    </row>
    <row r="489" spans="6:6" s="19" customFormat="1">
      <c r="F489" s="92"/>
    </row>
    <row r="490" spans="6:6" s="19" customFormat="1">
      <c r="F490" s="92"/>
    </row>
    <row r="491" spans="6:6" s="19" customFormat="1">
      <c r="F491" s="92"/>
    </row>
    <row r="492" spans="6:6" s="19" customFormat="1">
      <c r="F492" s="92"/>
    </row>
    <row r="493" spans="6:6" s="19" customFormat="1">
      <c r="F493" s="92"/>
    </row>
    <row r="494" spans="6:6" s="19" customFormat="1">
      <c r="F494" s="92"/>
    </row>
    <row r="495" spans="6:6" s="19" customFormat="1">
      <c r="F495" s="92"/>
    </row>
    <row r="496" spans="6:6" s="19" customFormat="1">
      <c r="F496" s="92"/>
    </row>
    <row r="497" spans="6:6" s="19" customFormat="1">
      <c r="F497" s="92"/>
    </row>
    <row r="498" spans="6:6" s="19" customFormat="1">
      <c r="F498" s="92"/>
    </row>
    <row r="499" spans="6:6" s="19" customFormat="1">
      <c r="F499" s="92"/>
    </row>
    <row r="500" spans="6:6" s="19" customFormat="1">
      <c r="F500" s="92"/>
    </row>
    <row r="501" spans="6:6" s="19" customFormat="1">
      <c r="F501" s="92"/>
    </row>
    <row r="502" spans="6:6" s="19" customFormat="1">
      <c r="F502" s="92"/>
    </row>
    <row r="503" spans="6:6" s="19" customFormat="1">
      <c r="F503" s="92"/>
    </row>
    <row r="504" spans="6:6" s="19" customFormat="1">
      <c r="F504" s="92"/>
    </row>
    <row r="505" spans="6:6" s="19" customFormat="1">
      <c r="F505" s="92"/>
    </row>
    <row r="506" spans="6:6" s="19" customFormat="1">
      <c r="F506" s="92"/>
    </row>
    <row r="507" spans="6:6" s="19" customFormat="1">
      <c r="F507" s="92"/>
    </row>
    <row r="508" spans="6:6" s="19" customFormat="1">
      <c r="F508" s="92"/>
    </row>
    <row r="509" spans="6:6" s="19" customFormat="1">
      <c r="F509" s="92"/>
    </row>
    <row r="510" spans="6:6" s="19" customFormat="1">
      <c r="F510" s="92"/>
    </row>
    <row r="511" spans="6:6" s="19" customFormat="1">
      <c r="F511" s="92"/>
    </row>
    <row r="512" spans="6:6" s="19" customFormat="1">
      <c r="F512" s="92"/>
    </row>
    <row r="513" spans="6:6" s="19" customFormat="1">
      <c r="F513" s="92"/>
    </row>
    <row r="514" spans="6:6" s="19" customFormat="1">
      <c r="F514" s="92"/>
    </row>
    <row r="515" spans="6:6" s="19" customFormat="1">
      <c r="F515" s="92"/>
    </row>
    <row r="516" spans="6:6" s="19" customFormat="1">
      <c r="F516" s="92"/>
    </row>
    <row r="517" spans="6:6" s="19" customFormat="1">
      <c r="F517" s="92"/>
    </row>
    <row r="518" spans="6:6" s="19" customFormat="1">
      <c r="F518" s="92"/>
    </row>
    <row r="519" spans="6:6" s="19" customFormat="1">
      <c r="F519" s="92"/>
    </row>
    <row r="520" spans="6:6" s="19" customFormat="1">
      <c r="F520" s="92"/>
    </row>
    <row r="521" spans="6:6" s="19" customFormat="1">
      <c r="F521" s="92"/>
    </row>
    <row r="522" spans="6:6" s="19" customFormat="1">
      <c r="F522" s="92"/>
    </row>
    <row r="523" spans="6:6" s="19" customFormat="1">
      <c r="F523" s="92"/>
    </row>
    <row r="524" spans="6:6" s="19" customFormat="1">
      <c r="F524" s="92"/>
    </row>
    <row r="525" spans="6:6" s="19" customFormat="1">
      <c r="F525" s="92"/>
    </row>
    <row r="526" spans="6:6" s="19" customFormat="1">
      <c r="F526" s="92"/>
    </row>
    <row r="527" spans="6:6" s="19" customFormat="1">
      <c r="F527" s="92"/>
    </row>
    <row r="528" spans="6:6" s="19" customFormat="1">
      <c r="F528" s="92"/>
    </row>
    <row r="529" spans="6:6" s="19" customFormat="1">
      <c r="F529" s="92"/>
    </row>
    <row r="530" spans="6:6" s="19" customFormat="1">
      <c r="F530" s="92"/>
    </row>
    <row r="531" spans="6:6" s="19" customFormat="1">
      <c r="F531" s="92"/>
    </row>
    <row r="532" spans="6:6" s="19" customFormat="1">
      <c r="F532" s="92"/>
    </row>
    <row r="533" spans="6:6" s="19" customFormat="1">
      <c r="F533" s="92"/>
    </row>
    <row r="534" spans="6:6" s="19" customFormat="1">
      <c r="F534" s="92"/>
    </row>
    <row r="535" spans="6:6" s="19" customFormat="1">
      <c r="F535" s="92"/>
    </row>
    <row r="536" spans="6:6" s="19" customFormat="1">
      <c r="F536" s="92"/>
    </row>
    <row r="537" spans="6:6" s="19" customFormat="1">
      <c r="F537" s="92"/>
    </row>
    <row r="538" spans="6:6" s="19" customFormat="1">
      <c r="F538" s="92"/>
    </row>
    <row r="539" spans="6:6" s="19" customFormat="1">
      <c r="F539" s="92"/>
    </row>
    <row r="540" spans="6:6" s="19" customFormat="1">
      <c r="F540" s="92"/>
    </row>
    <row r="541" spans="6:6" s="19" customFormat="1">
      <c r="F541" s="92"/>
    </row>
    <row r="542" spans="6:6" s="19" customFormat="1">
      <c r="F542" s="92"/>
    </row>
    <row r="543" spans="6:6" s="19" customFormat="1">
      <c r="F543" s="92"/>
    </row>
    <row r="544" spans="6:6" s="19" customFormat="1">
      <c r="F544" s="92"/>
    </row>
    <row r="545" spans="6:6" s="19" customFormat="1">
      <c r="F545" s="92"/>
    </row>
    <row r="546" spans="6:6" s="19" customFormat="1">
      <c r="F546" s="92"/>
    </row>
    <row r="547" spans="6:6" s="19" customFormat="1">
      <c r="F547" s="92"/>
    </row>
    <row r="548" spans="6:6" s="19" customFormat="1">
      <c r="F548" s="92"/>
    </row>
    <row r="549" spans="6:6" s="19" customFormat="1">
      <c r="F549" s="92"/>
    </row>
    <row r="550" spans="6:6" s="19" customFormat="1">
      <c r="F550" s="92"/>
    </row>
    <row r="551" spans="6:6" s="19" customFormat="1">
      <c r="F551" s="92"/>
    </row>
    <row r="552" spans="6:6" s="19" customFormat="1">
      <c r="F552" s="92"/>
    </row>
    <row r="553" spans="6:6" s="19" customFormat="1">
      <c r="F553" s="92"/>
    </row>
    <row r="554" spans="6:6" s="19" customFormat="1">
      <c r="F554" s="92"/>
    </row>
    <row r="555" spans="6:6" s="19" customFormat="1">
      <c r="F555" s="92"/>
    </row>
    <row r="556" spans="6:6" s="19" customFormat="1">
      <c r="F556" s="92"/>
    </row>
    <row r="557" spans="6:6" s="19" customFormat="1">
      <c r="F557" s="92"/>
    </row>
    <row r="558" spans="6:6" s="19" customFormat="1">
      <c r="F558" s="92"/>
    </row>
    <row r="559" spans="6:6" s="19" customFormat="1">
      <c r="F559" s="92"/>
    </row>
    <row r="560" spans="6:6" s="19" customFormat="1">
      <c r="F560" s="92"/>
    </row>
    <row r="561" spans="6:6" s="19" customFormat="1">
      <c r="F561" s="92"/>
    </row>
    <row r="562" spans="6:6" s="19" customFormat="1">
      <c r="F562" s="92"/>
    </row>
    <row r="563" spans="6:6" s="19" customFormat="1">
      <c r="F563" s="92"/>
    </row>
    <row r="564" spans="6:6" s="19" customFormat="1">
      <c r="F564" s="92"/>
    </row>
    <row r="565" spans="6:6" s="19" customFormat="1">
      <c r="F565" s="92"/>
    </row>
    <row r="566" spans="6:6" s="19" customFormat="1">
      <c r="F566" s="92"/>
    </row>
    <row r="567" spans="6:6" s="19" customFormat="1">
      <c r="F567" s="92"/>
    </row>
    <row r="568" spans="6:6" s="19" customFormat="1">
      <c r="F568" s="92"/>
    </row>
    <row r="569" spans="6:6" s="19" customFormat="1">
      <c r="F569" s="92"/>
    </row>
    <row r="570" spans="6:6" s="19" customFormat="1">
      <c r="F570" s="92"/>
    </row>
    <row r="571" spans="6:6" s="19" customFormat="1">
      <c r="F571" s="92"/>
    </row>
    <row r="572" spans="6:6" s="19" customFormat="1">
      <c r="F572" s="92"/>
    </row>
    <row r="573" spans="6:6" s="19" customFormat="1">
      <c r="F573" s="92"/>
    </row>
    <row r="574" spans="6:6" s="19" customFormat="1">
      <c r="F574" s="92"/>
    </row>
    <row r="575" spans="6:6" s="19" customFormat="1">
      <c r="F575" s="92"/>
    </row>
    <row r="576" spans="6:6" s="19" customFormat="1">
      <c r="F576" s="92"/>
    </row>
    <row r="577" spans="6:6" s="19" customFormat="1">
      <c r="F577" s="92"/>
    </row>
    <row r="578" spans="6:6" s="19" customFormat="1">
      <c r="F578" s="92"/>
    </row>
    <row r="579" spans="6:6" s="19" customFormat="1">
      <c r="F579" s="92"/>
    </row>
    <row r="580" spans="6:6" s="19" customFormat="1">
      <c r="F580" s="92"/>
    </row>
    <row r="581" spans="6:6" s="19" customFormat="1">
      <c r="F581" s="92"/>
    </row>
    <row r="582" spans="6:6" s="19" customFormat="1">
      <c r="F582" s="92"/>
    </row>
    <row r="583" spans="6:6" s="19" customFormat="1">
      <c r="F583" s="92"/>
    </row>
    <row r="584" spans="6:6" s="19" customFormat="1">
      <c r="F584" s="92"/>
    </row>
    <row r="585" spans="6:6" s="19" customFormat="1">
      <c r="F585" s="92"/>
    </row>
    <row r="586" spans="6:6" s="19" customFormat="1">
      <c r="F586" s="92"/>
    </row>
    <row r="587" spans="6:6" s="19" customFormat="1">
      <c r="F587" s="92"/>
    </row>
    <row r="588" spans="6:6" s="19" customFormat="1">
      <c r="F588" s="92"/>
    </row>
    <row r="589" spans="6:6" s="19" customFormat="1">
      <c r="F589" s="92"/>
    </row>
    <row r="590" spans="6:6" s="19" customFormat="1">
      <c r="F590" s="92"/>
    </row>
    <row r="591" spans="6:6" s="19" customFormat="1">
      <c r="F591" s="92"/>
    </row>
    <row r="592" spans="6:6" s="19" customFormat="1">
      <c r="F592" s="92"/>
    </row>
    <row r="593" spans="6:6" s="19" customFormat="1">
      <c r="F593" s="92"/>
    </row>
    <row r="594" spans="6:6" s="19" customFormat="1">
      <c r="F594" s="92"/>
    </row>
    <row r="595" spans="6:6" s="19" customFormat="1">
      <c r="F595" s="92"/>
    </row>
    <row r="596" spans="6:6" s="19" customFormat="1">
      <c r="F596" s="92"/>
    </row>
    <row r="597" spans="6:6" s="19" customFormat="1">
      <c r="F597" s="92"/>
    </row>
    <row r="598" spans="6:6" s="19" customFormat="1">
      <c r="F598" s="92"/>
    </row>
    <row r="599" spans="6:6" s="19" customFormat="1">
      <c r="F599" s="92"/>
    </row>
    <row r="600" spans="6:6" s="19" customFormat="1">
      <c r="F600" s="92"/>
    </row>
    <row r="601" spans="6:6" s="19" customFormat="1">
      <c r="F601" s="92"/>
    </row>
    <row r="602" spans="6:6" s="19" customFormat="1">
      <c r="F602" s="92"/>
    </row>
    <row r="603" spans="6:6" s="19" customFormat="1">
      <c r="F603" s="92"/>
    </row>
    <row r="604" spans="6:6" s="19" customFormat="1">
      <c r="F604" s="92"/>
    </row>
    <row r="605" spans="6:6" s="19" customFormat="1">
      <c r="F605" s="92"/>
    </row>
    <row r="606" spans="6:6" s="19" customFormat="1">
      <c r="F606" s="92"/>
    </row>
    <row r="607" spans="6:6" s="19" customFormat="1">
      <c r="F607" s="92"/>
    </row>
    <row r="608" spans="6:6" s="19" customFormat="1">
      <c r="F608" s="92"/>
    </row>
    <row r="609" spans="6:6" s="19" customFormat="1">
      <c r="F609" s="92"/>
    </row>
    <row r="610" spans="6:6" s="19" customFormat="1">
      <c r="F610" s="92"/>
    </row>
    <row r="611" spans="6:6" s="19" customFormat="1">
      <c r="F611" s="92"/>
    </row>
    <row r="612" spans="6:6" s="19" customFormat="1">
      <c r="F612" s="92"/>
    </row>
    <row r="613" spans="6:6" s="19" customFormat="1">
      <c r="F613" s="92"/>
    </row>
    <row r="614" spans="6:6" s="19" customFormat="1">
      <c r="F614" s="92"/>
    </row>
    <row r="615" spans="6:6" s="19" customFormat="1">
      <c r="F615" s="92"/>
    </row>
    <row r="616" spans="6:6" s="19" customFormat="1">
      <c r="F616" s="92"/>
    </row>
    <row r="617" spans="6:6" s="19" customFormat="1">
      <c r="F617" s="92"/>
    </row>
    <row r="618" spans="6:6" s="19" customFormat="1">
      <c r="F618" s="92"/>
    </row>
    <row r="619" spans="6:6" s="19" customFormat="1">
      <c r="F619" s="92"/>
    </row>
    <row r="620" spans="6:6" s="19" customFormat="1">
      <c r="F620" s="92"/>
    </row>
    <row r="621" spans="6:6" s="19" customFormat="1">
      <c r="F621" s="92"/>
    </row>
    <row r="622" spans="6:6" s="19" customFormat="1">
      <c r="F622" s="92"/>
    </row>
    <row r="623" spans="6:6" s="19" customFormat="1">
      <c r="F623" s="92"/>
    </row>
    <row r="624" spans="6:6" s="19" customFormat="1">
      <c r="F624" s="92"/>
    </row>
    <row r="625" spans="6:6" s="19" customFormat="1">
      <c r="F625" s="92"/>
    </row>
    <row r="626" spans="6:6" s="19" customFormat="1">
      <c r="F626" s="92"/>
    </row>
    <row r="627" spans="6:6" s="19" customFormat="1">
      <c r="F627" s="92"/>
    </row>
    <row r="628" spans="6:6" s="19" customFormat="1">
      <c r="F628" s="92"/>
    </row>
    <row r="629" spans="6:6" s="19" customFormat="1">
      <c r="F629" s="92"/>
    </row>
    <row r="630" spans="6:6" s="19" customFormat="1">
      <c r="F630" s="92"/>
    </row>
    <row r="631" spans="6:6" s="19" customFormat="1">
      <c r="F631" s="92"/>
    </row>
    <row r="632" spans="6:6" s="19" customFormat="1">
      <c r="F632" s="92"/>
    </row>
    <row r="633" spans="6:6" s="19" customFormat="1">
      <c r="F633" s="92"/>
    </row>
    <row r="634" spans="6:6" s="19" customFormat="1">
      <c r="F634" s="92"/>
    </row>
    <row r="635" spans="6:6" s="19" customFormat="1">
      <c r="F635" s="92"/>
    </row>
    <row r="636" spans="6:6" s="19" customFormat="1">
      <c r="F636" s="92"/>
    </row>
    <row r="637" spans="6:6" s="19" customFormat="1">
      <c r="F637" s="92"/>
    </row>
    <row r="638" spans="6:6" s="19" customFormat="1">
      <c r="F638" s="92"/>
    </row>
    <row r="639" spans="6:6" s="19" customFormat="1">
      <c r="F639" s="92"/>
    </row>
    <row r="640" spans="6:6" s="19" customFormat="1">
      <c r="F640" s="92"/>
    </row>
    <row r="641" spans="6:6" s="19" customFormat="1">
      <c r="F641" s="92"/>
    </row>
    <row r="642" spans="6:6" s="19" customFormat="1">
      <c r="F642" s="92"/>
    </row>
    <row r="643" spans="6:6" s="19" customFormat="1">
      <c r="F643" s="92"/>
    </row>
    <row r="644" spans="6:6" s="19" customFormat="1">
      <c r="F644" s="92"/>
    </row>
    <row r="645" spans="6:6" s="19" customFormat="1">
      <c r="F645" s="92"/>
    </row>
    <row r="646" spans="6:6" s="19" customFormat="1">
      <c r="F646" s="92"/>
    </row>
    <row r="647" spans="6:6" s="19" customFormat="1">
      <c r="F647" s="92"/>
    </row>
    <row r="648" spans="6:6" s="19" customFormat="1">
      <c r="F648" s="92"/>
    </row>
    <row r="649" spans="6:6" s="19" customFormat="1">
      <c r="F649" s="92"/>
    </row>
    <row r="650" spans="6:6" s="19" customFormat="1">
      <c r="F650" s="92"/>
    </row>
    <row r="651" spans="6:6" s="19" customFormat="1">
      <c r="F651" s="92"/>
    </row>
    <row r="652" spans="6:6" s="19" customFormat="1">
      <c r="F652" s="92"/>
    </row>
    <row r="653" spans="6:6" s="19" customFormat="1">
      <c r="F653" s="92"/>
    </row>
    <row r="654" spans="6:6" s="19" customFormat="1">
      <c r="F654" s="92"/>
    </row>
    <row r="655" spans="6:6" s="19" customFormat="1">
      <c r="F655" s="92"/>
    </row>
    <row r="656" spans="6:6" s="19" customFormat="1">
      <c r="F656" s="92"/>
    </row>
    <row r="657" spans="6:6" s="19" customFormat="1">
      <c r="F657" s="92"/>
    </row>
    <row r="658" spans="6:6" s="19" customFormat="1">
      <c r="F658" s="92"/>
    </row>
    <row r="659" spans="6:6" s="19" customFormat="1">
      <c r="F659" s="92"/>
    </row>
    <row r="660" spans="6:6" s="19" customFormat="1">
      <c r="F660" s="92"/>
    </row>
    <row r="661" spans="6:6" s="19" customFormat="1">
      <c r="F661" s="92"/>
    </row>
    <row r="662" spans="6:6" s="19" customFormat="1">
      <c r="F662" s="92"/>
    </row>
    <row r="663" spans="6:6" s="19" customFormat="1">
      <c r="F663" s="92"/>
    </row>
    <row r="664" spans="6:6" s="19" customFormat="1">
      <c r="F664" s="92"/>
    </row>
    <row r="665" spans="6:6" s="19" customFormat="1">
      <c r="F665" s="92"/>
    </row>
    <row r="666" spans="6:6" s="19" customFormat="1">
      <c r="F666" s="92"/>
    </row>
    <row r="667" spans="6:6" s="19" customFormat="1">
      <c r="F667" s="92"/>
    </row>
    <row r="668" spans="6:6" s="19" customFormat="1">
      <c r="F668" s="92"/>
    </row>
    <row r="669" spans="6:6" s="19" customFormat="1">
      <c r="F669" s="92"/>
    </row>
    <row r="670" spans="6:6" s="19" customFormat="1">
      <c r="F670" s="92"/>
    </row>
    <row r="671" spans="6:6" s="19" customFormat="1">
      <c r="F671" s="92"/>
    </row>
    <row r="672" spans="6:6" s="19" customFormat="1">
      <c r="F672" s="92"/>
    </row>
    <row r="673" spans="6:6" s="19" customFormat="1">
      <c r="F673" s="92"/>
    </row>
    <row r="674" spans="6:6" s="19" customFormat="1">
      <c r="F674" s="92"/>
    </row>
    <row r="675" spans="6:6" s="19" customFormat="1">
      <c r="F675" s="92"/>
    </row>
    <row r="676" spans="6:6" s="19" customFormat="1">
      <c r="F676" s="92"/>
    </row>
    <row r="677" spans="6:6" s="19" customFormat="1">
      <c r="F677" s="92"/>
    </row>
    <row r="678" spans="6:6" s="19" customFormat="1">
      <c r="F678" s="92"/>
    </row>
    <row r="679" spans="6:6" s="19" customFormat="1">
      <c r="F679" s="92"/>
    </row>
    <row r="680" spans="6:6" s="19" customFormat="1">
      <c r="F680" s="92"/>
    </row>
    <row r="681" spans="6:6" s="19" customFormat="1">
      <c r="F681" s="92"/>
    </row>
    <row r="682" spans="6:6" s="19" customFormat="1">
      <c r="F682" s="92"/>
    </row>
    <row r="683" spans="6:6" s="19" customFormat="1">
      <c r="F683" s="92"/>
    </row>
    <row r="684" spans="6:6" s="19" customFormat="1">
      <c r="F684" s="92"/>
    </row>
    <row r="685" spans="6:6" s="19" customFormat="1">
      <c r="F685" s="92"/>
    </row>
    <row r="686" spans="6:6" s="19" customFormat="1">
      <c r="F686" s="92"/>
    </row>
    <row r="687" spans="6:6" s="19" customFormat="1">
      <c r="F687" s="92"/>
    </row>
    <row r="688" spans="6:6" s="19" customFormat="1">
      <c r="F688" s="92"/>
    </row>
    <row r="689" spans="6:6" s="19" customFormat="1">
      <c r="F689" s="92"/>
    </row>
    <row r="690" spans="6:6" s="19" customFormat="1">
      <c r="F690" s="92"/>
    </row>
    <row r="691" spans="6:6" s="19" customFormat="1">
      <c r="F691" s="92"/>
    </row>
    <row r="692" spans="6:6" s="19" customFormat="1">
      <c r="F692" s="92"/>
    </row>
    <row r="693" spans="6:6" s="19" customFormat="1">
      <c r="F693" s="92"/>
    </row>
    <row r="694" spans="6:6" s="19" customFormat="1">
      <c r="F694" s="92"/>
    </row>
    <row r="695" spans="6:6" s="19" customFormat="1">
      <c r="F695" s="92"/>
    </row>
    <row r="696" spans="6:6" s="19" customFormat="1">
      <c r="F696" s="92"/>
    </row>
    <row r="697" spans="6:6" s="19" customFormat="1">
      <c r="F697" s="92"/>
    </row>
    <row r="698" spans="6:6" s="19" customFormat="1">
      <c r="F698" s="92"/>
    </row>
    <row r="699" spans="6:6" s="19" customFormat="1">
      <c r="F699" s="92"/>
    </row>
    <row r="700" spans="6:6" s="19" customFormat="1">
      <c r="F700" s="92"/>
    </row>
    <row r="701" spans="6:6" s="19" customFormat="1">
      <c r="F701" s="92"/>
    </row>
    <row r="702" spans="6:6" s="19" customFormat="1">
      <c r="F702" s="92"/>
    </row>
    <row r="703" spans="6:6" s="19" customFormat="1">
      <c r="F703" s="92"/>
    </row>
    <row r="704" spans="6:6" s="19" customFormat="1">
      <c r="F704" s="92"/>
    </row>
    <row r="705" spans="6:6" s="19" customFormat="1">
      <c r="F705" s="92"/>
    </row>
    <row r="706" spans="6:6" s="19" customFormat="1">
      <c r="F706" s="92"/>
    </row>
    <row r="707" spans="6:6" s="19" customFormat="1">
      <c r="F707" s="92"/>
    </row>
    <row r="708" spans="6:6" s="19" customFormat="1">
      <c r="F708" s="92"/>
    </row>
    <row r="709" spans="6:6" s="19" customFormat="1">
      <c r="F709" s="92"/>
    </row>
    <row r="710" spans="6:6" s="19" customFormat="1">
      <c r="F710" s="92"/>
    </row>
    <row r="711" spans="6:6" s="19" customFormat="1">
      <c r="F711" s="92"/>
    </row>
    <row r="712" spans="6:6" s="19" customFormat="1">
      <c r="F712" s="92"/>
    </row>
    <row r="713" spans="6:6" s="19" customFormat="1">
      <c r="F713" s="92"/>
    </row>
    <row r="714" spans="6:6" s="19" customFormat="1">
      <c r="F714" s="92"/>
    </row>
    <row r="715" spans="6:6" s="19" customFormat="1">
      <c r="F715" s="92"/>
    </row>
    <row r="716" spans="6:6" s="19" customFormat="1">
      <c r="F716" s="92"/>
    </row>
    <row r="717" spans="6:6" s="19" customFormat="1">
      <c r="F717" s="92"/>
    </row>
    <row r="718" spans="6:6" s="19" customFormat="1">
      <c r="F718" s="92"/>
    </row>
    <row r="719" spans="6:6" s="19" customFormat="1">
      <c r="F719" s="92"/>
    </row>
    <row r="720" spans="6:6" s="19" customFormat="1">
      <c r="F720" s="92"/>
    </row>
    <row r="721" spans="6:6" s="19" customFormat="1">
      <c r="F721" s="92"/>
    </row>
    <row r="722" spans="6:6" s="19" customFormat="1">
      <c r="F722" s="92"/>
    </row>
    <row r="723" spans="6:6" s="19" customFormat="1">
      <c r="F723" s="92"/>
    </row>
    <row r="724" spans="6:6" s="19" customFormat="1">
      <c r="F724" s="92"/>
    </row>
    <row r="725" spans="6:6" s="19" customFormat="1">
      <c r="F725" s="92"/>
    </row>
    <row r="726" spans="6:6" s="19" customFormat="1">
      <c r="F726" s="92"/>
    </row>
    <row r="727" spans="6:6" s="19" customFormat="1">
      <c r="F727" s="92"/>
    </row>
    <row r="728" spans="6:6" s="19" customFormat="1">
      <c r="F728" s="92"/>
    </row>
    <row r="729" spans="6:6" s="19" customFormat="1">
      <c r="F729" s="92"/>
    </row>
    <row r="730" spans="6:6" s="19" customFormat="1">
      <c r="F730" s="92"/>
    </row>
    <row r="731" spans="6:6" s="19" customFormat="1">
      <c r="F731" s="92"/>
    </row>
    <row r="732" spans="6:6" s="19" customFormat="1">
      <c r="F732" s="92"/>
    </row>
    <row r="733" spans="6:6" s="19" customFormat="1">
      <c r="F733" s="92"/>
    </row>
    <row r="734" spans="6:6" s="19" customFormat="1">
      <c r="F734" s="92"/>
    </row>
    <row r="735" spans="6:6" s="19" customFormat="1">
      <c r="F735" s="92"/>
    </row>
    <row r="736" spans="6:6" s="19" customFormat="1">
      <c r="F736" s="92"/>
    </row>
    <row r="737" spans="6:6" s="19" customFormat="1">
      <c r="F737" s="92"/>
    </row>
    <row r="738" spans="6:6" s="19" customFormat="1">
      <c r="F738" s="92"/>
    </row>
    <row r="739" spans="6:6" s="19" customFormat="1">
      <c r="F739" s="92"/>
    </row>
    <row r="740" spans="6:6" s="19" customFormat="1">
      <c r="F740" s="92"/>
    </row>
    <row r="741" spans="6:6" s="19" customFormat="1">
      <c r="F741" s="92"/>
    </row>
    <row r="742" spans="6:6" s="19" customFormat="1">
      <c r="F742" s="92"/>
    </row>
    <row r="743" spans="6:6" s="19" customFormat="1">
      <c r="F743" s="92"/>
    </row>
    <row r="744" spans="6:6" s="19" customFormat="1">
      <c r="F744" s="92"/>
    </row>
    <row r="745" spans="6:6" s="19" customFormat="1">
      <c r="F745" s="92"/>
    </row>
    <row r="746" spans="6:6" s="19" customFormat="1">
      <c r="F746" s="92"/>
    </row>
    <row r="747" spans="6:6" s="19" customFormat="1">
      <c r="F747" s="92"/>
    </row>
    <row r="748" spans="6:6" s="19" customFormat="1">
      <c r="F748" s="92"/>
    </row>
    <row r="749" spans="6:6" s="19" customFormat="1">
      <c r="F749" s="92"/>
    </row>
    <row r="750" spans="6:6" s="19" customFormat="1">
      <c r="F750" s="92"/>
    </row>
    <row r="751" spans="6:6" s="19" customFormat="1">
      <c r="F751" s="92"/>
    </row>
    <row r="752" spans="6:6" s="19" customFormat="1">
      <c r="F752" s="92"/>
    </row>
    <row r="753" spans="6:6" s="19" customFormat="1">
      <c r="F753" s="92"/>
    </row>
    <row r="754" spans="6:6" s="19" customFormat="1">
      <c r="F754" s="92"/>
    </row>
    <row r="755" spans="6:6" s="19" customFormat="1">
      <c r="F755" s="92"/>
    </row>
    <row r="756" spans="6:6" s="19" customFormat="1">
      <c r="F756" s="92"/>
    </row>
    <row r="757" spans="6:6" s="19" customFormat="1">
      <c r="F757" s="92"/>
    </row>
    <row r="758" spans="6:6" s="19" customFormat="1">
      <c r="F758" s="92"/>
    </row>
    <row r="759" spans="6:6" s="19" customFormat="1">
      <c r="F759" s="92"/>
    </row>
    <row r="760" spans="6:6" s="19" customFormat="1">
      <c r="F760" s="92"/>
    </row>
    <row r="761" spans="6:6" s="19" customFormat="1">
      <c r="F761" s="92"/>
    </row>
    <row r="762" spans="6:6" s="19" customFormat="1">
      <c r="F762" s="92"/>
    </row>
    <row r="763" spans="6:6" s="19" customFormat="1">
      <c r="F763" s="92"/>
    </row>
    <row r="764" spans="6:6" s="19" customFormat="1">
      <c r="F764" s="92"/>
    </row>
    <row r="765" spans="6:6" s="19" customFormat="1">
      <c r="F765" s="92"/>
    </row>
    <row r="766" spans="6:6" s="19" customFormat="1">
      <c r="F766" s="92"/>
    </row>
    <row r="767" spans="6:6" s="19" customFormat="1">
      <c r="F767" s="92"/>
    </row>
    <row r="768" spans="6:6" s="19" customFormat="1">
      <c r="F768" s="92"/>
    </row>
    <row r="769" spans="6:6" s="19" customFormat="1">
      <c r="F769" s="92"/>
    </row>
    <row r="770" spans="6:6" s="19" customFormat="1">
      <c r="F770" s="92"/>
    </row>
    <row r="771" spans="6:6" s="19" customFormat="1">
      <c r="F771" s="92"/>
    </row>
    <row r="772" spans="6:6" s="19" customFormat="1">
      <c r="F772" s="92"/>
    </row>
    <row r="773" spans="6:6" s="19" customFormat="1">
      <c r="F773" s="92"/>
    </row>
    <row r="774" spans="6:6" s="19" customFormat="1">
      <c r="F774" s="92"/>
    </row>
    <row r="775" spans="6:6" s="19" customFormat="1">
      <c r="F775" s="92"/>
    </row>
    <row r="776" spans="6:6" s="19" customFormat="1">
      <c r="F776" s="92"/>
    </row>
    <row r="777" spans="6:6" s="19" customFormat="1">
      <c r="F777" s="92"/>
    </row>
    <row r="778" spans="6:6" s="19" customFormat="1">
      <c r="F778" s="92"/>
    </row>
    <row r="779" spans="6:6" s="19" customFormat="1">
      <c r="F779" s="92"/>
    </row>
    <row r="780" spans="6:6" s="19" customFormat="1">
      <c r="F780" s="92"/>
    </row>
    <row r="781" spans="6:6" s="19" customFormat="1">
      <c r="F781" s="92"/>
    </row>
    <row r="782" spans="6:6" s="19" customFormat="1">
      <c r="F782" s="92"/>
    </row>
    <row r="783" spans="6:6" s="19" customFormat="1">
      <c r="F783" s="92"/>
    </row>
    <row r="784" spans="6:6" s="19" customFormat="1">
      <c r="F784" s="92"/>
    </row>
    <row r="785" spans="6:6" s="19" customFormat="1">
      <c r="F785" s="92"/>
    </row>
    <row r="786" spans="6:6" s="19" customFormat="1">
      <c r="F786" s="92"/>
    </row>
    <row r="787" spans="6:6" s="19" customFormat="1">
      <c r="F787" s="92"/>
    </row>
    <row r="788" spans="6:6" s="19" customFormat="1">
      <c r="F788" s="92"/>
    </row>
    <row r="789" spans="6:6" s="19" customFormat="1">
      <c r="F789" s="92"/>
    </row>
    <row r="790" spans="6:6" s="19" customFormat="1">
      <c r="F790" s="92"/>
    </row>
    <row r="791" spans="6:6" s="19" customFormat="1">
      <c r="F791" s="92"/>
    </row>
    <row r="792" spans="6:6" s="19" customFormat="1">
      <c r="F792" s="92"/>
    </row>
    <row r="793" spans="6:6" s="19" customFormat="1">
      <c r="F793" s="92"/>
    </row>
    <row r="794" spans="6:6" s="19" customFormat="1">
      <c r="F794" s="92"/>
    </row>
    <row r="795" spans="6:6" s="19" customFormat="1">
      <c r="F795" s="92"/>
    </row>
    <row r="796" spans="6:6" s="19" customFormat="1">
      <c r="F796" s="92"/>
    </row>
    <row r="797" spans="6:6" s="19" customFormat="1">
      <c r="F797" s="92"/>
    </row>
    <row r="798" spans="6:6" s="19" customFormat="1">
      <c r="F798" s="92"/>
    </row>
    <row r="799" spans="6:6" s="19" customFormat="1">
      <c r="F799" s="92"/>
    </row>
    <row r="800" spans="6:6" s="19" customFormat="1">
      <c r="F800" s="92"/>
    </row>
    <row r="801" spans="6:6" s="19" customFormat="1">
      <c r="F801" s="92"/>
    </row>
    <row r="802" spans="6:6" s="19" customFormat="1">
      <c r="F802" s="92"/>
    </row>
    <row r="803" spans="6:6" s="19" customFormat="1">
      <c r="F803" s="92"/>
    </row>
    <row r="804" spans="6:6" s="19" customFormat="1">
      <c r="F804" s="92"/>
    </row>
    <row r="805" spans="6:6" s="19" customFormat="1">
      <c r="F805" s="92"/>
    </row>
    <row r="806" spans="6:6" s="19" customFormat="1">
      <c r="F806" s="92"/>
    </row>
    <row r="807" spans="6:6" s="19" customFormat="1">
      <c r="F807" s="92"/>
    </row>
    <row r="808" spans="6:6" s="19" customFormat="1">
      <c r="F808" s="92"/>
    </row>
    <row r="809" spans="6:6" s="19" customFormat="1">
      <c r="F809" s="92"/>
    </row>
    <row r="810" spans="6:6" s="19" customFormat="1">
      <c r="F810" s="92"/>
    </row>
    <row r="811" spans="6:6" s="19" customFormat="1">
      <c r="F811" s="92"/>
    </row>
    <row r="812" spans="6:6" s="19" customFormat="1">
      <c r="F812" s="92"/>
    </row>
    <row r="813" spans="6:6" s="19" customFormat="1">
      <c r="F813" s="92"/>
    </row>
    <row r="814" spans="6:6" s="19" customFormat="1">
      <c r="F814" s="92"/>
    </row>
    <row r="815" spans="6:6" s="19" customFormat="1">
      <c r="F815" s="92"/>
    </row>
    <row r="816" spans="6:6" s="19" customFormat="1">
      <c r="F816" s="92"/>
    </row>
    <row r="817" spans="6:6" s="19" customFormat="1">
      <c r="F817" s="92"/>
    </row>
    <row r="818" spans="6:6" s="19" customFormat="1">
      <c r="F818" s="92"/>
    </row>
    <row r="819" spans="6:6" s="19" customFormat="1">
      <c r="F819" s="92"/>
    </row>
    <row r="820" spans="6:6" s="19" customFormat="1">
      <c r="F820" s="92"/>
    </row>
    <row r="821" spans="6:6" s="19" customFormat="1">
      <c r="F821" s="92"/>
    </row>
    <row r="822" spans="6:6" s="19" customFormat="1">
      <c r="F822" s="92"/>
    </row>
    <row r="823" spans="6:6" s="19" customFormat="1">
      <c r="F823" s="92"/>
    </row>
    <row r="824" spans="6:6" s="19" customFormat="1">
      <c r="F824" s="92"/>
    </row>
    <row r="825" spans="6:6" s="19" customFormat="1">
      <c r="F825" s="92"/>
    </row>
    <row r="826" spans="6:6" s="19" customFormat="1">
      <c r="F826" s="92"/>
    </row>
    <row r="827" spans="6:6" s="19" customFormat="1">
      <c r="F827" s="92"/>
    </row>
    <row r="828" spans="6:6" s="19" customFormat="1">
      <c r="F828" s="92"/>
    </row>
    <row r="829" spans="6:6" s="19" customFormat="1">
      <c r="F829" s="92"/>
    </row>
    <row r="830" spans="6:6" s="19" customFormat="1">
      <c r="F830" s="92"/>
    </row>
    <row r="831" spans="6:6" s="19" customFormat="1">
      <c r="F831" s="92"/>
    </row>
    <row r="832" spans="6:6" s="19" customFormat="1">
      <c r="F832" s="92"/>
    </row>
    <row r="833" spans="6:6" s="19" customFormat="1">
      <c r="F833" s="92"/>
    </row>
    <row r="834" spans="6:6" s="19" customFormat="1">
      <c r="F834" s="92"/>
    </row>
    <row r="835" spans="6:6" s="19" customFormat="1">
      <c r="F835" s="92"/>
    </row>
    <row r="836" spans="6:6" s="19" customFormat="1">
      <c r="F836" s="92"/>
    </row>
    <row r="837" spans="6:6" s="19" customFormat="1">
      <c r="F837" s="92"/>
    </row>
    <row r="838" spans="6:6" s="19" customFormat="1">
      <c r="F838" s="92"/>
    </row>
    <row r="839" spans="6:6" s="19" customFormat="1">
      <c r="F839" s="92"/>
    </row>
    <row r="840" spans="6:6" s="19" customFormat="1">
      <c r="F840" s="92"/>
    </row>
    <row r="841" spans="6:6" s="19" customFormat="1">
      <c r="F841" s="92"/>
    </row>
    <row r="842" spans="6:6" s="19" customFormat="1">
      <c r="F842" s="92"/>
    </row>
    <row r="843" spans="6:6" s="19" customFormat="1">
      <c r="F843" s="92"/>
    </row>
    <row r="844" spans="6:6" s="19" customFormat="1">
      <c r="F844" s="92"/>
    </row>
    <row r="845" spans="6:6" s="19" customFormat="1">
      <c r="F845" s="92"/>
    </row>
    <row r="846" spans="6:6" s="19" customFormat="1">
      <c r="F846" s="92"/>
    </row>
    <row r="847" spans="6:6" s="19" customFormat="1">
      <c r="F847" s="92"/>
    </row>
    <row r="848" spans="6:6" s="19" customFormat="1">
      <c r="F848" s="92"/>
    </row>
    <row r="849" spans="6:6" s="19" customFormat="1">
      <c r="F849" s="92"/>
    </row>
    <row r="850" spans="6:6" s="19" customFormat="1">
      <c r="F850" s="92"/>
    </row>
    <row r="851" spans="6:6" s="19" customFormat="1">
      <c r="F851" s="92"/>
    </row>
    <row r="852" spans="6:6" s="19" customFormat="1">
      <c r="F852" s="92"/>
    </row>
    <row r="853" spans="6:6" s="19" customFormat="1">
      <c r="F853" s="92"/>
    </row>
    <row r="854" spans="6:6" s="19" customFormat="1">
      <c r="F854" s="92"/>
    </row>
    <row r="855" spans="6:6" s="19" customFormat="1">
      <c r="F855" s="92"/>
    </row>
    <row r="856" spans="6:6" s="19" customFormat="1">
      <c r="F856" s="92"/>
    </row>
    <row r="857" spans="6:6" s="19" customFormat="1">
      <c r="F857" s="92"/>
    </row>
    <row r="858" spans="6:6" s="19" customFormat="1">
      <c r="F858" s="92"/>
    </row>
    <row r="859" spans="6:6" s="19" customFormat="1">
      <c r="F859" s="92"/>
    </row>
    <row r="860" spans="6:6" s="19" customFormat="1">
      <c r="F860" s="92"/>
    </row>
    <row r="861" spans="6:6" s="19" customFormat="1">
      <c r="F861" s="92"/>
    </row>
    <row r="862" spans="6:6" s="19" customFormat="1">
      <c r="F862" s="92"/>
    </row>
    <row r="863" spans="6:6" s="19" customFormat="1">
      <c r="F863" s="92"/>
    </row>
    <row r="864" spans="6:6" s="19" customFormat="1">
      <c r="F864" s="92"/>
    </row>
    <row r="865" spans="6:6" s="19" customFormat="1">
      <c r="F865" s="92"/>
    </row>
    <row r="866" spans="6:6" s="19" customFormat="1">
      <c r="F866" s="92"/>
    </row>
    <row r="867" spans="6:6" s="19" customFormat="1">
      <c r="F867" s="92"/>
    </row>
    <row r="868" spans="6:6" s="19" customFormat="1">
      <c r="F868" s="92"/>
    </row>
    <row r="869" spans="6:6" s="19" customFormat="1">
      <c r="F869" s="92"/>
    </row>
    <row r="870" spans="6:6" s="19" customFormat="1">
      <c r="F870" s="92"/>
    </row>
    <row r="871" spans="6:6" s="19" customFormat="1">
      <c r="F871" s="92"/>
    </row>
    <row r="872" spans="6:6" s="19" customFormat="1">
      <c r="F872" s="92"/>
    </row>
    <row r="873" spans="6:6" s="19" customFormat="1">
      <c r="F873" s="92"/>
    </row>
    <row r="874" spans="6:6" s="19" customFormat="1">
      <c r="F874" s="92"/>
    </row>
    <row r="875" spans="6:6" s="19" customFormat="1">
      <c r="F875" s="92"/>
    </row>
    <row r="876" spans="6:6" s="19" customFormat="1">
      <c r="F876" s="92"/>
    </row>
    <row r="877" spans="6:6" s="19" customFormat="1">
      <c r="F877" s="92"/>
    </row>
    <row r="878" spans="6:6" s="19" customFormat="1">
      <c r="F878" s="92"/>
    </row>
    <row r="879" spans="6:6" s="19" customFormat="1">
      <c r="F879" s="92"/>
    </row>
    <row r="880" spans="6:6" s="19" customFormat="1">
      <c r="F880" s="92"/>
    </row>
    <row r="881" spans="6:6" s="19" customFormat="1">
      <c r="F881" s="92"/>
    </row>
    <row r="882" spans="6:6" s="19" customFormat="1">
      <c r="F882" s="92"/>
    </row>
    <row r="883" spans="6:6" s="19" customFormat="1">
      <c r="F883" s="92"/>
    </row>
    <row r="884" spans="6:6" s="19" customFormat="1">
      <c r="F884" s="92"/>
    </row>
    <row r="885" spans="6:6" s="19" customFormat="1">
      <c r="F885" s="92"/>
    </row>
    <row r="886" spans="6:6" s="19" customFormat="1">
      <c r="F886" s="92"/>
    </row>
    <row r="887" spans="6:6" s="19" customFormat="1">
      <c r="F887" s="92"/>
    </row>
    <row r="888" spans="6:6" s="19" customFormat="1">
      <c r="F888" s="92"/>
    </row>
    <row r="889" spans="6:6" s="19" customFormat="1">
      <c r="F889" s="92"/>
    </row>
    <row r="890" spans="6:6" s="19" customFormat="1">
      <c r="F890" s="92"/>
    </row>
    <row r="891" spans="6:6" s="19" customFormat="1">
      <c r="F891" s="92"/>
    </row>
    <row r="892" spans="6:6" s="19" customFormat="1">
      <c r="F892" s="92"/>
    </row>
    <row r="893" spans="6:6" s="19" customFormat="1">
      <c r="F893" s="92"/>
    </row>
    <row r="894" spans="6:6" s="19" customFormat="1">
      <c r="F894" s="92"/>
    </row>
    <row r="895" spans="6:6" s="19" customFormat="1">
      <c r="F895" s="92"/>
    </row>
    <row r="896" spans="6:6" s="19" customFormat="1">
      <c r="F896" s="92"/>
    </row>
    <row r="897" spans="6:6" s="19" customFormat="1">
      <c r="F897" s="92"/>
    </row>
    <row r="898" spans="6:6" s="19" customFormat="1">
      <c r="F898" s="92"/>
    </row>
    <row r="899" spans="6:6" s="19" customFormat="1">
      <c r="F899" s="92"/>
    </row>
    <row r="900" spans="6:6" s="19" customFormat="1">
      <c r="F900" s="92"/>
    </row>
    <row r="901" spans="6:6" s="19" customFormat="1">
      <c r="F901" s="92"/>
    </row>
    <row r="902" spans="6:6" s="19" customFormat="1">
      <c r="F902" s="92"/>
    </row>
    <row r="903" spans="6:6" s="19" customFormat="1">
      <c r="F903" s="92"/>
    </row>
    <row r="904" spans="6:6" s="19" customFormat="1">
      <c r="F904" s="92"/>
    </row>
    <row r="905" spans="6:6" s="19" customFormat="1">
      <c r="F905" s="92"/>
    </row>
    <row r="906" spans="6:6" s="19" customFormat="1">
      <c r="F906" s="92"/>
    </row>
    <row r="907" spans="6:6" s="19" customFormat="1">
      <c r="F907" s="92"/>
    </row>
    <row r="908" spans="6:6" s="19" customFormat="1">
      <c r="F908" s="92"/>
    </row>
    <row r="909" spans="6:6" s="19" customFormat="1">
      <c r="F909" s="92"/>
    </row>
    <row r="910" spans="6:6" s="19" customFormat="1">
      <c r="F910" s="92"/>
    </row>
    <row r="911" spans="6:6" s="19" customFormat="1">
      <c r="F911" s="92"/>
    </row>
    <row r="912" spans="6:6" s="19" customFormat="1">
      <c r="F912" s="92"/>
    </row>
    <row r="913" spans="6:6" s="19" customFormat="1">
      <c r="F913" s="92"/>
    </row>
    <row r="914" spans="6:6" s="19" customFormat="1">
      <c r="F914" s="92"/>
    </row>
    <row r="915" spans="6:6" s="19" customFormat="1">
      <c r="F915" s="92"/>
    </row>
    <row r="916" spans="6:6" s="19" customFormat="1">
      <c r="F916" s="92"/>
    </row>
    <row r="917" spans="6:6" s="19" customFormat="1">
      <c r="F917" s="92"/>
    </row>
    <row r="918" spans="6:6" s="19" customFormat="1">
      <c r="F918" s="92"/>
    </row>
    <row r="919" spans="6:6" s="19" customFormat="1">
      <c r="F919" s="92"/>
    </row>
    <row r="920" spans="6:6" s="19" customFormat="1">
      <c r="F920" s="92"/>
    </row>
    <row r="921" spans="6:6" s="19" customFormat="1">
      <c r="F921" s="92"/>
    </row>
    <row r="922" spans="6:6" s="19" customFormat="1">
      <c r="F922" s="92"/>
    </row>
    <row r="923" spans="6:6" s="19" customFormat="1">
      <c r="F923" s="92"/>
    </row>
    <row r="924" spans="6:6" s="19" customFormat="1">
      <c r="F924" s="92"/>
    </row>
    <row r="925" spans="6:6" s="19" customFormat="1">
      <c r="F925" s="92"/>
    </row>
    <row r="926" spans="6:6" s="19" customFormat="1">
      <c r="F926" s="92"/>
    </row>
    <row r="927" spans="6:6" s="19" customFormat="1">
      <c r="F927" s="92"/>
    </row>
    <row r="928" spans="6:6" s="19" customFormat="1">
      <c r="F928" s="92"/>
    </row>
    <row r="929" spans="6:6" s="19" customFormat="1">
      <c r="F929" s="92"/>
    </row>
    <row r="930" spans="6:6" s="19" customFormat="1">
      <c r="F930" s="92"/>
    </row>
    <row r="931" spans="6:6" s="19" customFormat="1">
      <c r="F931" s="92"/>
    </row>
    <row r="932" spans="6:6" s="19" customFormat="1">
      <c r="F932" s="92"/>
    </row>
    <row r="933" spans="6:6" s="19" customFormat="1">
      <c r="F933" s="92"/>
    </row>
    <row r="934" spans="6:6" s="19" customFormat="1">
      <c r="F934" s="92"/>
    </row>
    <row r="935" spans="6:6" s="19" customFormat="1">
      <c r="F935" s="92"/>
    </row>
    <row r="936" spans="6:6" s="19" customFormat="1">
      <c r="F936" s="92"/>
    </row>
    <row r="937" spans="6:6" s="19" customFormat="1">
      <c r="F937" s="92"/>
    </row>
    <row r="938" spans="6:6" s="19" customFormat="1">
      <c r="F938" s="92"/>
    </row>
    <row r="939" spans="6:6" s="19" customFormat="1">
      <c r="F939" s="92"/>
    </row>
    <row r="940" spans="6:6" s="19" customFormat="1">
      <c r="F940" s="92"/>
    </row>
    <row r="941" spans="6:6" s="19" customFormat="1">
      <c r="F941" s="92"/>
    </row>
    <row r="942" spans="6:6" s="19" customFormat="1">
      <c r="F942" s="92"/>
    </row>
    <row r="943" spans="6:6" s="19" customFormat="1">
      <c r="F943" s="92"/>
    </row>
    <row r="944" spans="6:6" s="19" customFormat="1">
      <c r="F944" s="92"/>
    </row>
    <row r="945" spans="6:6" s="19" customFormat="1">
      <c r="F945" s="92"/>
    </row>
    <row r="946" spans="6:6" s="19" customFormat="1">
      <c r="F946" s="92"/>
    </row>
    <row r="947" spans="6:6" s="19" customFormat="1">
      <c r="F947" s="92"/>
    </row>
    <row r="948" spans="6:6" s="19" customFormat="1">
      <c r="F948" s="92"/>
    </row>
    <row r="949" spans="6:6" s="19" customFormat="1">
      <c r="F949" s="92"/>
    </row>
    <row r="950" spans="6:6" s="19" customFormat="1">
      <c r="F950" s="92"/>
    </row>
    <row r="951" spans="6:6" s="19" customFormat="1">
      <c r="F951" s="92"/>
    </row>
    <row r="952" spans="6:6" s="19" customFormat="1">
      <c r="F952" s="92"/>
    </row>
    <row r="953" spans="6:6" s="19" customFormat="1">
      <c r="F953" s="92"/>
    </row>
    <row r="954" spans="6:6" s="19" customFormat="1">
      <c r="F954" s="92"/>
    </row>
    <row r="955" spans="6:6" s="19" customFormat="1">
      <c r="F955" s="92"/>
    </row>
    <row r="956" spans="6:6" s="19" customFormat="1">
      <c r="F956" s="92"/>
    </row>
    <row r="957" spans="6:6" s="19" customFormat="1">
      <c r="F957" s="92"/>
    </row>
    <row r="958" spans="6:6" s="19" customFormat="1">
      <c r="F958" s="92"/>
    </row>
    <row r="959" spans="6:6" s="19" customFormat="1">
      <c r="F959" s="92"/>
    </row>
    <row r="960" spans="6:6" s="19" customFormat="1">
      <c r="F960" s="92"/>
    </row>
    <row r="961" spans="6:6" s="19" customFormat="1">
      <c r="F961" s="92"/>
    </row>
    <row r="962" spans="6:6" s="19" customFormat="1">
      <c r="F962" s="92"/>
    </row>
    <row r="963" spans="6:6" s="19" customFormat="1">
      <c r="F963" s="92"/>
    </row>
    <row r="964" spans="6:6" s="19" customFormat="1">
      <c r="F964" s="92"/>
    </row>
    <row r="965" spans="6:6" s="19" customFormat="1">
      <c r="F965" s="92"/>
    </row>
    <row r="966" spans="6:6" s="19" customFormat="1">
      <c r="F966" s="92"/>
    </row>
    <row r="967" spans="6:6" s="19" customFormat="1">
      <c r="F967" s="92"/>
    </row>
    <row r="968" spans="6:6" s="19" customFormat="1">
      <c r="F968" s="92"/>
    </row>
    <row r="969" spans="6:6" s="19" customFormat="1">
      <c r="F969" s="92"/>
    </row>
    <row r="970" spans="6:6" s="19" customFormat="1">
      <c r="F970" s="92"/>
    </row>
    <row r="971" spans="6:6" s="19" customFormat="1">
      <c r="F971" s="92"/>
    </row>
    <row r="972" spans="6:6" s="19" customFormat="1">
      <c r="F972" s="92"/>
    </row>
    <row r="973" spans="6:6" s="19" customFormat="1">
      <c r="F973" s="92"/>
    </row>
    <row r="974" spans="6:6" s="19" customFormat="1">
      <c r="F974" s="92"/>
    </row>
    <row r="975" spans="6:6" s="19" customFormat="1">
      <c r="F975" s="92"/>
    </row>
    <row r="976" spans="6:6" s="19" customFormat="1">
      <c r="F976" s="92"/>
    </row>
    <row r="977" spans="6:6" s="19" customFormat="1">
      <c r="F977" s="92"/>
    </row>
    <row r="978" spans="6:6" s="19" customFormat="1">
      <c r="F978" s="92"/>
    </row>
    <row r="979" spans="6:6" s="19" customFormat="1">
      <c r="F979" s="92"/>
    </row>
    <row r="980" spans="6:6" s="19" customFormat="1">
      <c r="F980" s="92"/>
    </row>
    <row r="981" spans="6:6" s="19" customFormat="1">
      <c r="F981" s="92"/>
    </row>
    <row r="982" spans="6:6" s="19" customFormat="1">
      <c r="F982" s="92"/>
    </row>
    <row r="983" spans="6:6" s="19" customFormat="1">
      <c r="F983" s="92"/>
    </row>
    <row r="984" spans="6:6" s="19" customFormat="1">
      <c r="F984" s="92"/>
    </row>
    <row r="985" spans="6:6" s="19" customFormat="1">
      <c r="F985" s="92"/>
    </row>
    <row r="986" spans="6:6" s="19" customFormat="1">
      <c r="F986" s="92"/>
    </row>
    <row r="987" spans="6:6" s="19" customFormat="1">
      <c r="F987" s="92"/>
    </row>
    <row r="988" spans="6:6" s="19" customFormat="1">
      <c r="F988" s="92"/>
    </row>
    <row r="989" spans="6:6" s="19" customFormat="1">
      <c r="F989" s="92"/>
    </row>
    <row r="990" spans="6:6" s="19" customFormat="1">
      <c r="F990" s="92"/>
    </row>
    <row r="991" spans="6:6" s="19" customFormat="1">
      <c r="F991" s="92"/>
    </row>
    <row r="992" spans="6:6" s="19" customFormat="1">
      <c r="F992" s="92"/>
    </row>
    <row r="993" spans="6:6" s="19" customFormat="1">
      <c r="F993" s="92"/>
    </row>
    <row r="994" spans="6:6" s="19" customFormat="1">
      <c r="F994" s="92"/>
    </row>
    <row r="995" spans="6:6" s="19" customFormat="1">
      <c r="F995" s="92"/>
    </row>
    <row r="996" spans="6:6" s="19" customFormat="1">
      <c r="F996" s="92"/>
    </row>
    <row r="997" spans="6:6" s="19" customFormat="1">
      <c r="F997" s="92"/>
    </row>
    <row r="998" spans="6:6" s="19" customFormat="1">
      <c r="F998" s="92"/>
    </row>
    <row r="999" spans="6:6" s="19" customFormat="1">
      <c r="F999" s="92"/>
    </row>
    <row r="1000" spans="6:6" s="19" customFormat="1">
      <c r="F1000" s="92"/>
    </row>
    <row r="1001" spans="6:6" s="19" customFormat="1">
      <c r="F1001" s="92"/>
    </row>
    <row r="1002" spans="6:6" s="19" customFormat="1">
      <c r="F1002" s="92"/>
    </row>
    <row r="1003" spans="6:6" s="19" customFormat="1">
      <c r="F1003" s="92"/>
    </row>
    <row r="1004" spans="6:6" s="19" customFormat="1">
      <c r="F1004" s="92"/>
    </row>
    <row r="1005" spans="6:6" s="19" customFormat="1">
      <c r="F1005" s="92"/>
    </row>
    <row r="1006" spans="6:6" s="19" customFormat="1">
      <c r="F1006" s="92"/>
    </row>
    <row r="1007" spans="6:6" s="19" customFormat="1">
      <c r="F1007" s="92"/>
    </row>
    <row r="1008" spans="6:6" s="19" customFormat="1">
      <c r="F1008" s="92"/>
    </row>
    <row r="1009" spans="6:6" s="19" customFormat="1">
      <c r="F1009" s="92"/>
    </row>
    <row r="1010" spans="6:6" s="19" customFormat="1">
      <c r="F1010" s="92"/>
    </row>
    <row r="1011" spans="6:6" s="19" customFormat="1">
      <c r="F1011" s="92"/>
    </row>
    <row r="1012" spans="6:6" s="19" customFormat="1">
      <c r="F1012" s="92"/>
    </row>
    <row r="1013" spans="6:6" s="19" customFormat="1">
      <c r="F1013" s="92"/>
    </row>
    <row r="1014" spans="6:6" s="19" customFormat="1">
      <c r="F1014" s="92"/>
    </row>
    <row r="1015" spans="6:6" s="19" customFormat="1">
      <c r="F1015" s="92"/>
    </row>
    <row r="1016" spans="6:6" s="19" customFormat="1">
      <c r="F1016" s="92"/>
    </row>
    <row r="1017" spans="6:6" s="19" customFormat="1">
      <c r="F1017" s="92"/>
    </row>
    <row r="1018" spans="6:6" s="19" customFormat="1">
      <c r="F1018" s="92"/>
    </row>
    <row r="1019" spans="6:6" s="19" customFormat="1">
      <c r="F1019" s="92"/>
    </row>
    <row r="1020" spans="6:6" s="19" customFormat="1">
      <c r="F1020" s="92"/>
    </row>
    <row r="1021" spans="6:6" s="19" customFormat="1">
      <c r="F1021" s="92"/>
    </row>
    <row r="1022" spans="6:6" s="19" customFormat="1">
      <c r="F1022" s="92"/>
    </row>
    <row r="1023" spans="6:6" s="19" customFormat="1">
      <c r="F1023" s="92"/>
    </row>
    <row r="1024" spans="6:6" s="19" customFormat="1">
      <c r="F1024" s="92"/>
    </row>
    <row r="1025" spans="6:6" s="19" customFormat="1">
      <c r="F1025" s="92"/>
    </row>
    <row r="1026" spans="6:6" s="19" customFormat="1">
      <c r="F1026" s="92"/>
    </row>
    <row r="1027" spans="6:6" s="19" customFormat="1">
      <c r="F1027" s="92"/>
    </row>
    <row r="1028" spans="6:6" s="19" customFormat="1">
      <c r="F1028" s="92"/>
    </row>
    <row r="1029" spans="6:6" s="19" customFormat="1">
      <c r="F1029" s="92"/>
    </row>
    <row r="1030" spans="6:6" s="19" customFormat="1">
      <c r="F1030" s="92"/>
    </row>
    <row r="1031" spans="6:6" s="19" customFormat="1">
      <c r="F1031" s="92"/>
    </row>
    <row r="1032" spans="6:6" s="19" customFormat="1">
      <c r="F1032" s="92"/>
    </row>
    <row r="1033" spans="6:6" s="19" customFormat="1">
      <c r="F1033" s="92"/>
    </row>
    <row r="1034" spans="6:6" s="19" customFormat="1">
      <c r="F1034" s="92"/>
    </row>
    <row r="1035" spans="6:6" s="19" customFormat="1">
      <c r="F1035" s="92"/>
    </row>
    <row r="1036" spans="6:6" s="19" customFormat="1">
      <c r="F1036" s="92"/>
    </row>
    <row r="1037" spans="6:6" s="19" customFormat="1">
      <c r="F1037" s="92"/>
    </row>
    <row r="1038" spans="6:6" s="19" customFormat="1">
      <c r="F1038" s="92"/>
    </row>
    <row r="1039" spans="6:6" s="19" customFormat="1">
      <c r="F1039" s="92"/>
    </row>
    <row r="1040" spans="6:6" s="19" customFormat="1">
      <c r="F1040" s="92"/>
    </row>
    <row r="1041" spans="6:6" s="19" customFormat="1">
      <c r="F1041" s="92"/>
    </row>
    <row r="1042" spans="6:6" s="19" customFormat="1">
      <c r="F1042" s="92"/>
    </row>
    <row r="1043" spans="6:6" s="19" customFormat="1">
      <c r="F1043" s="92"/>
    </row>
    <row r="1044" spans="6:6" s="19" customFormat="1">
      <c r="F1044" s="92"/>
    </row>
    <row r="1045" spans="6:6" s="19" customFormat="1">
      <c r="F1045" s="92"/>
    </row>
    <row r="1046" spans="6:6" s="19" customFormat="1">
      <c r="F1046" s="92"/>
    </row>
    <row r="1047" spans="6:6" s="19" customFormat="1">
      <c r="F1047" s="92"/>
    </row>
    <row r="1048" spans="6:6" s="19" customFormat="1">
      <c r="F1048" s="92"/>
    </row>
    <row r="1049" spans="6:6" s="19" customFormat="1">
      <c r="F1049" s="92"/>
    </row>
    <row r="1050" spans="6:6" s="19" customFormat="1">
      <c r="F1050" s="92"/>
    </row>
    <row r="1051" spans="6:6" s="19" customFormat="1">
      <c r="F1051" s="92"/>
    </row>
    <row r="1052" spans="6:6" s="19" customFormat="1">
      <c r="F1052" s="92"/>
    </row>
    <row r="1053" spans="6:6" s="19" customFormat="1">
      <c r="F1053" s="92"/>
    </row>
    <row r="1054" spans="6:6" s="19" customFormat="1">
      <c r="F1054" s="92"/>
    </row>
    <row r="1055" spans="6:6" s="19" customFormat="1">
      <c r="F1055" s="92"/>
    </row>
    <row r="1056" spans="6:6" s="19" customFormat="1">
      <c r="F1056" s="92"/>
    </row>
    <row r="1057" spans="6:6" s="19" customFormat="1">
      <c r="F1057" s="92"/>
    </row>
    <row r="1058" spans="6:6" s="19" customFormat="1">
      <c r="F1058" s="92"/>
    </row>
    <row r="1059" spans="6:6" s="19" customFormat="1">
      <c r="F1059" s="92"/>
    </row>
    <row r="1060" spans="6:6" s="19" customFormat="1">
      <c r="F1060" s="92"/>
    </row>
    <row r="1061" spans="6:6" s="19" customFormat="1">
      <c r="F1061" s="92"/>
    </row>
    <row r="1062" spans="6:6" s="19" customFormat="1">
      <c r="F1062" s="92"/>
    </row>
    <row r="1063" spans="6:6" s="19" customFormat="1">
      <c r="F1063" s="92"/>
    </row>
    <row r="1064" spans="6:6" s="19" customFormat="1">
      <c r="F1064" s="92"/>
    </row>
    <row r="1065" spans="6:6" s="19" customFormat="1">
      <c r="F1065" s="92"/>
    </row>
    <row r="1066" spans="6:6" s="19" customFormat="1">
      <c r="F1066" s="92"/>
    </row>
    <row r="1067" spans="6:6" s="19" customFormat="1">
      <c r="F1067" s="92"/>
    </row>
    <row r="1068" spans="6:6" s="19" customFormat="1">
      <c r="F1068" s="92"/>
    </row>
    <row r="1069" spans="6:6" s="19" customFormat="1">
      <c r="F1069" s="92"/>
    </row>
    <row r="1070" spans="6:6" s="19" customFormat="1">
      <c r="F1070" s="92"/>
    </row>
    <row r="1071" spans="6:6" s="19" customFormat="1">
      <c r="F1071" s="92"/>
    </row>
    <row r="1072" spans="6:6" s="19" customFormat="1">
      <c r="F1072" s="92"/>
    </row>
    <row r="1073" spans="6:6" s="19" customFormat="1">
      <c r="F1073" s="92"/>
    </row>
    <row r="1074" spans="6:6" s="19" customFormat="1">
      <c r="F1074" s="92"/>
    </row>
    <row r="1075" spans="6:6" s="19" customFormat="1">
      <c r="F1075" s="92"/>
    </row>
    <row r="1076" spans="6:6" s="19" customFormat="1">
      <c r="F1076" s="92"/>
    </row>
    <row r="1077" spans="6:6" s="19" customFormat="1">
      <c r="F1077" s="92"/>
    </row>
    <row r="1078" spans="6:6" s="19" customFormat="1">
      <c r="F1078" s="92"/>
    </row>
    <row r="1079" spans="6:6" s="19" customFormat="1">
      <c r="F1079" s="92"/>
    </row>
    <row r="1080" spans="6:6" s="19" customFormat="1">
      <c r="F1080" s="92"/>
    </row>
    <row r="1081" spans="6:6" s="19" customFormat="1">
      <c r="F1081" s="92"/>
    </row>
    <row r="1082" spans="6:6" s="19" customFormat="1">
      <c r="F1082" s="92"/>
    </row>
    <row r="1083" spans="6:6" s="19" customFormat="1">
      <c r="F1083" s="92"/>
    </row>
    <row r="1084" spans="6:6" s="19" customFormat="1">
      <c r="F1084" s="92"/>
    </row>
    <row r="1085" spans="6:6" s="19" customFormat="1">
      <c r="F1085" s="92"/>
    </row>
    <row r="1086" spans="6:6" s="19" customFormat="1">
      <c r="F1086" s="92"/>
    </row>
    <row r="1087" spans="6:6" s="19" customFormat="1">
      <c r="F1087" s="92"/>
    </row>
    <row r="1088" spans="6:6" s="19" customFormat="1">
      <c r="F1088" s="92"/>
    </row>
    <row r="1089" spans="6:6" s="19" customFormat="1">
      <c r="F1089" s="92"/>
    </row>
    <row r="1090" spans="6:6" s="19" customFormat="1">
      <c r="F1090" s="92"/>
    </row>
    <row r="1091" spans="6:6" s="19" customFormat="1">
      <c r="F1091" s="92"/>
    </row>
    <row r="1092" spans="6:6" s="19" customFormat="1">
      <c r="F1092" s="92"/>
    </row>
    <row r="1093" spans="6:6" s="19" customFormat="1">
      <c r="F1093" s="92"/>
    </row>
    <row r="1094" spans="6:6" s="19" customFormat="1">
      <c r="F1094" s="92"/>
    </row>
    <row r="1095" spans="6:6" s="19" customFormat="1">
      <c r="F1095" s="92"/>
    </row>
    <row r="1096" spans="6:6" s="19" customFormat="1">
      <c r="F1096" s="92"/>
    </row>
    <row r="1097" spans="6:6" s="19" customFormat="1">
      <c r="F1097" s="92"/>
    </row>
    <row r="1098" spans="6:6" s="19" customFormat="1">
      <c r="F1098" s="92"/>
    </row>
    <row r="1099" spans="6:6" s="19" customFormat="1">
      <c r="F1099" s="92"/>
    </row>
    <row r="1100" spans="6:6" s="19" customFormat="1">
      <c r="F1100" s="92"/>
    </row>
    <row r="1101" spans="6:6" s="19" customFormat="1">
      <c r="F1101" s="92"/>
    </row>
    <row r="1102" spans="6:6" s="19" customFormat="1">
      <c r="F1102" s="92"/>
    </row>
    <row r="1103" spans="6:6" s="19" customFormat="1">
      <c r="F1103" s="92"/>
    </row>
    <row r="1104" spans="6:6" s="19" customFormat="1">
      <c r="F1104" s="92"/>
    </row>
    <row r="1105" spans="6:6" s="19" customFormat="1">
      <c r="F1105" s="92"/>
    </row>
    <row r="1106" spans="6:6" s="19" customFormat="1">
      <c r="F1106" s="92"/>
    </row>
    <row r="1107" spans="6:6" s="19" customFormat="1">
      <c r="F1107" s="92"/>
    </row>
    <row r="1108" spans="6:6" s="19" customFormat="1">
      <c r="F1108" s="92"/>
    </row>
    <row r="1109" spans="6:6" s="19" customFormat="1">
      <c r="F1109" s="92"/>
    </row>
    <row r="1110" spans="6:6" s="19" customFormat="1">
      <c r="F1110" s="92"/>
    </row>
    <row r="1111" spans="6:6" s="19" customFormat="1">
      <c r="F1111" s="92"/>
    </row>
    <row r="1112" spans="6:6" s="19" customFormat="1">
      <c r="F1112" s="92"/>
    </row>
    <row r="1113" spans="6:6" s="19" customFormat="1">
      <c r="F1113" s="92"/>
    </row>
    <row r="1114" spans="6:6" s="19" customFormat="1">
      <c r="F1114" s="92"/>
    </row>
    <row r="1115" spans="6:6" s="19" customFormat="1">
      <c r="F1115" s="92"/>
    </row>
    <row r="1116" spans="6:6" s="19" customFormat="1">
      <c r="F1116" s="92"/>
    </row>
    <row r="1117" spans="6:6" s="19" customFormat="1">
      <c r="F1117" s="92"/>
    </row>
    <row r="1118" spans="6:6" s="19" customFormat="1">
      <c r="F1118" s="92"/>
    </row>
    <row r="1119" spans="6:6" s="19" customFormat="1">
      <c r="F1119" s="92"/>
    </row>
    <row r="1120" spans="6:6" s="19" customFormat="1">
      <c r="F1120" s="92"/>
    </row>
    <row r="1121" spans="6:6" s="19" customFormat="1">
      <c r="F1121" s="92"/>
    </row>
    <row r="1122" spans="6:6" s="19" customFormat="1">
      <c r="F1122" s="92"/>
    </row>
    <row r="1123" spans="6:6" s="19" customFormat="1">
      <c r="F1123" s="92"/>
    </row>
    <row r="1124" spans="6:6" s="19" customFormat="1">
      <c r="F1124" s="92"/>
    </row>
    <row r="1125" spans="6:6" s="19" customFormat="1">
      <c r="F1125" s="92"/>
    </row>
    <row r="1126" spans="6:6" s="19" customFormat="1">
      <c r="F1126" s="92"/>
    </row>
    <row r="1127" spans="6:6" s="19" customFormat="1">
      <c r="F1127" s="92"/>
    </row>
    <row r="1128" spans="6:6" s="19" customFormat="1">
      <c r="F1128" s="92"/>
    </row>
    <row r="1129" spans="6:6" s="19" customFormat="1">
      <c r="F1129" s="92"/>
    </row>
    <row r="1130" spans="6:6" s="19" customFormat="1">
      <c r="F1130" s="92"/>
    </row>
    <row r="1131" spans="6:6" s="19" customFormat="1">
      <c r="F1131" s="92"/>
    </row>
    <row r="1132" spans="6:6" s="19" customFormat="1">
      <c r="F1132" s="92"/>
    </row>
    <row r="1133" spans="6:6" s="19" customFormat="1">
      <c r="F1133" s="92"/>
    </row>
    <row r="1134" spans="6:6" s="19" customFormat="1">
      <c r="F1134" s="92"/>
    </row>
    <row r="1135" spans="6:6" s="19" customFormat="1">
      <c r="F1135" s="92"/>
    </row>
    <row r="1136" spans="6:6" s="19" customFormat="1">
      <c r="F1136" s="92"/>
    </row>
    <row r="1137" spans="6:6" s="19" customFormat="1">
      <c r="F1137" s="92"/>
    </row>
    <row r="1138" spans="6:6" s="19" customFormat="1">
      <c r="F1138" s="92"/>
    </row>
    <row r="1139" spans="6:6" s="19" customFormat="1">
      <c r="F1139" s="92"/>
    </row>
    <row r="1140" spans="6:6" s="19" customFormat="1">
      <c r="F1140" s="92"/>
    </row>
    <row r="1141" spans="6:6" s="19" customFormat="1">
      <c r="F1141" s="92"/>
    </row>
    <row r="1142" spans="6:6" s="19" customFormat="1">
      <c r="F1142" s="92"/>
    </row>
    <row r="1143" spans="6:6" s="19" customFormat="1">
      <c r="F1143" s="92"/>
    </row>
    <row r="1144" spans="6:6" s="19" customFormat="1">
      <c r="F1144" s="92"/>
    </row>
    <row r="1145" spans="6:6" s="19" customFormat="1">
      <c r="F1145" s="92"/>
    </row>
    <row r="1146" spans="6:6" s="19" customFormat="1">
      <c r="F1146" s="92"/>
    </row>
    <row r="1147" spans="6:6" s="19" customFormat="1">
      <c r="F1147" s="92"/>
    </row>
    <row r="1148" spans="6:6" s="19" customFormat="1">
      <c r="F1148" s="92"/>
    </row>
    <row r="1149" spans="6:6" s="19" customFormat="1">
      <c r="F1149" s="92"/>
    </row>
    <row r="1150" spans="6:6" s="19" customFormat="1">
      <c r="F1150" s="92"/>
    </row>
    <row r="1151" spans="6:6" s="19" customFormat="1">
      <c r="F1151" s="92"/>
    </row>
    <row r="1152" spans="6:6" s="19" customFormat="1">
      <c r="F1152" s="92"/>
    </row>
    <row r="1153" spans="6:6" s="19" customFormat="1">
      <c r="F1153" s="92"/>
    </row>
    <row r="1154" spans="6:6" s="19" customFormat="1">
      <c r="F1154" s="92"/>
    </row>
    <row r="1155" spans="6:6" s="19" customFormat="1">
      <c r="F1155" s="92"/>
    </row>
    <row r="1156" spans="6:6" s="19" customFormat="1">
      <c r="F1156" s="92"/>
    </row>
    <row r="1157" spans="6:6" s="19" customFormat="1">
      <c r="F1157" s="92"/>
    </row>
    <row r="1158" spans="6:6" s="19" customFormat="1">
      <c r="F1158" s="92"/>
    </row>
    <row r="1159" spans="6:6" s="19" customFormat="1">
      <c r="F1159" s="92"/>
    </row>
    <row r="1160" spans="6:6" s="19" customFormat="1">
      <c r="F1160" s="92"/>
    </row>
    <row r="1161" spans="6:6" s="19" customFormat="1">
      <c r="F1161" s="92"/>
    </row>
    <row r="1162" spans="6:6" s="19" customFormat="1">
      <c r="F1162" s="92"/>
    </row>
    <row r="1163" spans="6:6" s="19" customFormat="1">
      <c r="F1163" s="92"/>
    </row>
    <row r="1164" spans="6:6" s="19" customFormat="1">
      <c r="F1164" s="92"/>
    </row>
    <row r="1165" spans="6:6" s="19" customFormat="1">
      <c r="F1165" s="92"/>
    </row>
    <row r="1166" spans="6:6" s="19" customFormat="1">
      <c r="F1166" s="92"/>
    </row>
    <row r="1167" spans="6:6" s="19" customFormat="1">
      <c r="F1167" s="92"/>
    </row>
    <row r="1168" spans="6:6" s="19" customFormat="1">
      <c r="F1168" s="92"/>
    </row>
    <row r="1169" spans="6:6" s="19" customFormat="1">
      <c r="F1169" s="92"/>
    </row>
    <row r="1170" spans="6:6" s="19" customFormat="1">
      <c r="F1170" s="92"/>
    </row>
    <row r="1171" spans="6:6" s="19" customFormat="1">
      <c r="F1171" s="92"/>
    </row>
    <row r="1172" spans="6:6" s="19" customFormat="1">
      <c r="F1172" s="92"/>
    </row>
    <row r="1173" spans="6:6" s="19" customFormat="1">
      <c r="F1173" s="92"/>
    </row>
    <row r="1174" spans="6:6" s="19" customFormat="1">
      <c r="F1174" s="92"/>
    </row>
    <row r="1175" spans="6:6" s="19" customFormat="1">
      <c r="F1175" s="92"/>
    </row>
    <row r="1176" spans="6:6" s="19" customFormat="1">
      <c r="F1176" s="92"/>
    </row>
    <row r="1177" spans="6:6" s="19" customFormat="1">
      <c r="F1177" s="92"/>
    </row>
    <row r="1178" spans="6:6" s="19" customFormat="1">
      <c r="F1178" s="92"/>
    </row>
    <row r="1179" spans="6:6" s="19" customFormat="1">
      <c r="F1179" s="92"/>
    </row>
    <row r="1180" spans="6:6" s="19" customFormat="1">
      <c r="F1180" s="92"/>
    </row>
    <row r="1181" spans="6:6" s="19" customFormat="1">
      <c r="F1181" s="92"/>
    </row>
    <row r="1182" spans="6:6" s="19" customFormat="1">
      <c r="F1182" s="92"/>
    </row>
    <row r="1183" spans="6:6" s="19" customFormat="1">
      <c r="F1183" s="92"/>
    </row>
    <row r="1184" spans="6:6" s="19" customFormat="1">
      <c r="F1184" s="92"/>
    </row>
    <row r="1185" spans="6:6" s="19" customFormat="1">
      <c r="F1185" s="92"/>
    </row>
    <row r="1186" spans="6:6" s="19" customFormat="1">
      <c r="F1186" s="92"/>
    </row>
    <row r="1187" spans="6:6" s="19" customFormat="1">
      <c r="F1187" s="92"/>
    </row>
    <row r="1188" spans="6:6" s="19" customFormat="1">
      <c r="F1188" s="92"/>
    </row>
    <row r="1189" spans="6:6" s="19" customFormat="1">
      <c r="F1189" s="92"/>
    </row>
    <row r="1190" spans="6:6" s="19" customFormat="1">
      <c r="F1190" s="92"/>
    </row>
    <row r="1191" spans="6:6" s="19" customFormat="1">
      <c r="F1191" s="92"/>
    </row>
    <row r="1192" spans="6:6" s="19" customFormat="1">
      <c r="F1192" s="92"/>
    </row>
    <row r="1193" spans="6:6" s="19" customFormat="1">
      <c r="F1193" s="92"/>
    </row>
    <row r="1194" spans="6:6" s="19" customFormat="1">
      <c r="F1194" s="92"/>
    </row>
    <row r="1195" spans="6:6" s="19" customFormat="1">
      <c r="F1195" s="92"/>
    </row>
    <row r="1196" spans="6:6" s="19" customFormat="1">
      <c r="F1196" s="92"/>
    </row>
    <row r="1197" spans="6:6" s="19" customFormat="1">
      <c r="F1197" s="92"/>
    </row>
    <row r="1198" spans="6:6" s="19" customFormat="1">
      <c r="F1198" s="92"/>
    </row>
    <row r="1199" spans="6:6" s="19" customFormat="1">
      <c r="F1199" s="92"/>
    </row>
    <row r="1200" spans="6:6" s="19" customFormat="1">
      <c r="F1200" s="92"/>
    </row>
    <row r="1201" spans="6:6" s="19" customFormat="1">
      <c r="F1201" s="92"/>
    </row>
    <row r="1202" spans="6:6" s="19" customFormat="1">
      <c r="F1202" s="92"/>
    </row>
    <row r="1203" spans="6:6" s="19" customFormat="1">
      <c r="F1203" s="92"/>
    </row>
    <row r="1204" spans="6:6" s="19" customFormat="1">
      <c r="F1204" s="92"/>
    </row>
    <row r="1205" spans="6:6" s="19" customFormat="1">
      <c r="F1205" s="92"/>
    </row>
    <row r="1206" spans="6:6" s="19" customFormat="1">
      <c r="F1206" s="92"/>
    </row>
    <row r="1207" spans="6:6" s="19" customFormat="1">
      <c r="F1207" s="92"/>
    </row>
    <row r="1208" spans="6:6" s="19" customFormat="1">
      <c r="F1208" s="92"/>
    </row>
    <row r="1209" spans="6:6" s="19" customFormat="1">
      <c r="F1209" s="92"/>
    </row>
    <row r="1210" spans="6:6" s="19" customFormat="1">
      <c r="F1210" s="92"/>
    </row>
    <row r="1211" spans="6:6" s="19" customFormat="1">
      <c r="F1211" s="92"/>
    </row>
    <row r="1212" spans="6:6" s="19" customFormat="1">
      <c r="F1212" s="92"/>
    </row>
    <row r="1213" spans="6:6" s="19" customFormat="1">
      <c r="F1213" s="92"/>
    </row>
    <row r="1214" spans="6:6" s="19" customFormat="1">
      <c r="F1214" s="92"/>
    </row>
    <row r="1215" spans="6:6" s="19" customFormat="1">
      <c r="F1215" s="92"/>
    </row>
    <row r="1216" spans="6:6" s="19" customFormat="1">
      <c r="F1216" s="92"/>
    </row>
    <row r="1217" spans="6:6" s="19" customFormat="1">
      <c r="F1217" s="92"/>
    </row>
    <row r="1218" spans="6:6" s="19" customFormat="1">
      <c r="F1218" s="92"/>
    </row>
    <row r="1219" spans="6:6" s="19" customFormat="1">
      <c r="F1219" s="92"/>
    </row>
    <row r="1220" spans="6:6" s="19" customFormat="1">
      <c r="F1220" s="92"/>
    </row>
    <row r="1221" spans="6:6" s="19" customFormat="1">
      <c r="F1221" s="92"/>
    </row>
    <row r="1222" spans="6:6" s="19" customFormat="1">
      <c r="F1222" s="92"/>
    </row>
    <row r="1223" spans="6:6" s="19" customFormat="1">
      <c r="F1223" s="92"/>
    </row>
    <row r="1224" spans="6:6" s="19" customFormat="1">
      <c r="F1224" s="92"/>
    </row>
    <row r="1225" spans="6:6" s="19" customFormat="1">
      <c r="F1225" s="92"/>
    </row>
    <row r="1226" spans="6:6" s="19" customFormat="1">
      <c r="F1226" s="92"/>
    </row>
    <row r="1227" spans="6:6" s="19" customFormat="1">
      <c r="F1227" s="92"/>
    </row>
    <row r="1228" spans="6:6" s="19" customFormat="1">
      <c r="F1228" s="92"/>
    </row>
    <row r="1229" spans="6:6" s="19" customFormat="1">
      <c r="F1229" s="92"/>
    </row>
    <row r="1230" spans="6:6" s="19" customFormat="1">
      <c r="F1230" s="92"/>
    </row>
    <row r="1231" spans="6:6" s="19" customFormat="1">
      <c r="F1231" s="92"/>
    </row>
    <row r="1232" spans="6:6" s="19" customFormat="1">
      <c r="F1232" s="92"/>
    </row>
    <row r="1233" spans="6:6" s="19" customFormat="1">
      <c r="F1233" s="92"/>
    </row>
    <row r="1234" spans="6:6" s="19" customFormat="1">
      <c r="F1234" s="92"/>
    </row>
    <row r="1235" spans="6:6" s="19" customFormat="1">
      <c r="F1235" s="92"/>
    </row>
    <row r="1236" spans="6:6" s="19" customFormat="1">
      <c r="F1236" s="92"/>
    </row>
    <row r="1237" spans="6:6" s="19" customFormat="1">
      <c r="F1237" s="92"/>
    </row>
    <row r="1238" spans="6:6" s="19" customFormat="1">
      <c r="F1238" s="92"/>
    </row>
    <row r="1239" spans="6:6" s="19" customFormat="1">
      <c r="F1239" s="92"/>
    </row>
    <row r="1240" spans="6:6" s="19" customFormat="1">
      <c r="F1240" s="92"/>
    </row>
    <row r="1241" spans="6:6" s="19" customFormat="1">
      <c r="F1241" s="92"/>
    </row>
    <row r="1242" spans="6:6" s="19" customFormat="1">
      <c r="F1242" s="92"/>
    </row>
    <row r="1243" spans="6:6" s="19" customFormat="1">
      <c r="F1243" s="92"/>
    </row>
    <row r="1244" spans="6:6" s="19" customFormat="1">
      <c r="F1244" s="92"/>
    </row>
    <row r="1245" spans="6:6" s="19" customFormat="1">
      <c r="F1245" s="92"/>
    </row>
    <row r="1246" spans="6:6" s="19" customFormat="1">
      <c r="F1246" s="92"/>
    </row>
    <row r="1247" spans="6:6" s="19" customFormat="1">
      <c r="F1247" s="92"/>
    </row>
    <row r="1248" spans="6:6" s="19" customFormat="1">
      <c r="F1248" s="92"/>
    </row>
    <row r="1249" spans="6:6" s="19" customFormat="1">
      <c r="F1249" s="92"/>
    </row>
    <row r="1250" spans="6:6" s="19" customFormat="1">
      <c r="F1250" s="92"/>
    </row>
    <row r="1251" spans="6:6" s="19" customFormat="1">
      <c r="F1251" s="92"/>
    </row>
    <row r="1252" spans="6:6" s="19" customFormat="1">
      <c r="F1252" s="92"/>
    </row>
    <row r="1253" spans="6:6" s="19" customFormat="1">
      <c r="F1253" s="92"/>
    </row>
    <row r="1254" spans="6:6" s="19" customFormat="1">
      <c r="F1254" s="92"/>
    </row>
    <row r="1255" spans="6:6" s="19" customFormat="1">
      <c r="F1255" s="92"/>
    </row>
    <row r="1256" spans="6:6" s="19" customFormat="1">
      <c r="F1256" s="92"/>
    </row>
    <row r="1257" spans="6:6" s="19" customFormat="1">
      <c r="F1257" s="92"/>
    </row>
    <row r="1258" spans="6:6" s="19" customFormat="1">
      <c r="F1258" s="92"/>
    </row>
    <row r="1259" spans="6:6" s="19" customFormat="1">
      <c r="F1259" s="92"/>
    </row>
    <row r="1260" spans="6:6" s="19" customFormat="1">
      <c r="F1260" s="92"/>
    </row>
    <row r="1261" spans="6:6" s="19" customFormat="1">
      <c r="F1261" s="92"/>
    </row>
    <row r="1262" spans="6:6" s="19" customFormat="1">
      <c r="F1262" s="92"/>
    </row>
    <row r="1263" spans="6:6" s="19" customFormat="1">
      <c r="F1263" s="92"/>
    </row>
    <row r="1264" spans="6:6" s="19" customFormat="1">
      <c r="F1264" s="92"/>
    </row>
    <row r="1265" spans="6:6" s="19" customFormat="1">
      <c r="F1265" s="92"/>
    </row>
    <row r="1266" spans="6:6" s="19" customFormat="1">
      <c r="F1266" s="92"/>
    </row>
    <row r="1267" spans="6:6" s="19" customFormat="1">
      <c r="F1267" s="92"/>
    </row>
    <row r="1268" spans="6:6" s="19" customFormat="1">
      <c r="F1268" s="92"/>
    </row>
    <row r="1269" spans="6:6" s="19" customFormat="1">
      <c r="F1269" s="92"/>
    </row>
    <row r="1270" spans="6:6" s="19" customFormat="1">
      <c r="F1270" s="92"/>
    </row>
    <row r="1271" spans="6:6" s="19" customFormat="1">
      <c r="F1271" s="92"/>
    </row>
    <row r="1272" spans="6:6" s="19" customFormat="1">
      <c r="F1272" s="92"/>
    </row>
    <row r="1273" spans="6:6" s="19" customFormat="1">
      <c r="F1273" s="92"/>
    </row>
    <row r="1274" spans="6:6" s="19" customFormat="1">
      <c r="F1274" s="92"/>
    </row>
    <row r="1275" spans="6:6" s="19" customFormat="1">
      <c r="F1275" s="92"/>
    </row>
    <row r="1276" spans="6:6" s="19" customFormat="1">
      <c r="F1276" s="92"/>
    </row>
    <row r="1277" spans="6:6" s="19" customFormat="1">
      <c r="F1277" s="92"/>
    </row>
    <row r="1278" spans="6:6" s="19" customFormat="1">
      <c r="F1278" s="92"/>
    </row>
    <row r="1279" spans="6:6" s="19" customFormat="1">
      <c r="F1279" s="92"/>
    </row>
    <row r="1280" spans="6:6" s="19" customFormat="1">
      <c r="F1280" s="92"/>
    </row>
    <row r="1281" spans="6:6" s="19" customFormat="1">
      <c r="F1281" s="92"/>
    </row>
    <row r="1282" spans="6:6" s="19" customFormat="1">
      <c r="F1282" s="92"/>
    </row>
    <row r="1283" spans="6:6" s="19" customFormat="1">
      <c r="F1283" s="92"/>
    </row>
    <row r="1284" spans="6:6" s="19" customFormat="1">
      <c r="F1284" s="92"/>
    </row>
    <row r="1285" spans="6:6" s="19" customFormat="1">
      <c r="F1285" s="92"/>
    </row>
    <row r="1286" spans="6:6" s="19" customFormat="1">
      <c r="F1286" s="92"/>
    </row>
    <row r="1287" spans="6:6" s="19" customFormat="1">
      <c r="F1287" s="92"/>
    </row>
    <row r="1288" spans="6:6" s="19" customFormat="1">
      <c r="F1288" s="92"/>
    </row>
    <row r="1289" spans="6:6" s="19" customFormat="1">
      <c r="F1289" s="92"/>
    </row>
    <row r="1290" spans="6:6" s="19" customFormat="1">
      <c r="F1290" s="92"/>
    </row>
    <row r="1291" spans="6:6" s="19" customFormat="1">
      <c r="F1291" s="92"/>
    </row>
    <row r="1292" spans="6:6" s="19" customFormat="1">
      <c r="F1292" s="92"/>
    </row>
    <row r="1293" spans="6:6" s="19" customFormat="1">
      <c r="F1293" s="92"/>
    </row>
    <row r="1294" spans="6:6" s="19" customFormat="1">
      <c r="F1294" s="92"/>
    </row>
    <row r="1295" spans="6:6" s="19" customFormat="1">
      <c r="F1295" s="92"/>
    </row>
    <row r="1296" spans="6:6" s="19" customFormat="1">
      <c r="F1296" s="92"/>
    </row>
    <row r="1297" spans="6:6" s="19" customFormat="1">
      <c r="F1297" s="92"/>
    </row>
    <row r="1298" spans="6:6" s="19" customFormat="1">
      <c r="F1298" s="92"/>
    </row>
    <row r="1299" spans="6:6" s="19" customFormat="1">
      <c r="F1299" s="92"/>
    </row>
    <row r="1300" spans="6:6" s="19" customFormat="1">
      <c r="F1300" s="92"/>
    </row>
    <row r="1301" spans="6:6" s="19" customFormat="1">
      <c r="F1301" s="92"/>
    </row>
    <row r="1302" spans="6:6" s="19" customFormat="1">
      <c r="F1302" s="92"/>
    </row>
    <row r="1303" spans="6:6" s="19" customFormat="1">
      <c r="F1303" s="92"/>
    </row>
    <row r="1304" spans="6:6" s="19" customFormat="1">
      <c r="F1304" s="92"/>
    </row>
    <row r="1305" spans="6:6" s="19" customFormat="1">
      <c r="F1305" s="92"/>
    </row>
    <row r="1306" spans="6:6" s="19" customFormat="1">
      <c r="F1306" s="92"/>
    </row>
    <row r="1307" spans="6:6" s="19" customFormat="1">
      <c r="F1307" s="92"/>
    </row>
    <row r="1308" spans="6:6" s="19" customFormat="1">
      <c r="F1308" s="92"/>
    </row>
    <row r="1309" spans="6:6" s="19" customFormat="1">
      <c r="F1309" s="92"/>
    </row>
    <row r="1310" spans="6:6" s="19" customFormat="1">
      <c r="F1310" s="92"/>
    </row>
    <row r="1311" spans="6:6" s="19" customFormat="1">
      <c r="F1311" s="92"/>
    </row>
    <row r="1312" spans="6:6" s="19" customFormat="1">
      <c r="F1312" s="92"/>
    </row>
    <row r="1313" spans="6:6" s="19" customFormat="1">
      <c r="F1313" s="92"/>
    </row>
    <row r="1314" spans="6:6" s="19" customFormat="1">
      <c r="F1314" s="92"/>
    </row>
    <row r="1315" spans="6:6" s="19" customFormat="1">
      <c r="F1315" s="92"/>
    </row>
    <row r="1316" spans="6:6" s="19" customFormat="1">
      <c r="F1316" s="92"/>
    </row>
    <row r="1317" spans="6:6" s="19" customFormat="1">
      <c r="F1317" s="92"/>
    </row>
    <row r="1318" spans="6:6" s="19" customFormat="1">
      <c r="F1318" s="92"/>
    </row>
    <row r="1319" spans="6:6" s="19" customFormat="1">
      <c r="F1319" s="92"/>
    </row>
    <row r="1320" spans="6:6" s="19" customFormat="1">
      <c r="F1320" s="92"/>
    </row>
    <row r="1321" spans="6:6" s="19" customFormat="1">
      <c r="F1321" s="92"/>
    </row>
    <row r="1322" spans="6:6" s="19" customFormat="1">
      <c r="F1322" s="92"/>
    </row>
    <row r="1323" spans="6:6" s="19" customFormat="1">
      <c r="F1323" s="92"/>
    </row>
    <row r="1324" spans="6:6" s="19" customFormat="1">
      <c r="F1324" s="92"/>
    </row>
    <row r="1325" spans="6:6" s="19" customFormat="1">
      <c r="F1325" s="92"/>
    </row>
    <row r="1326" spans="6:6" s="19" customFormat="1">
      <c r="F1326" s="92"/>
    </row>
    <row r="1327" spans="6:6" s="19" customFormat="1">
      <c r="F1327" s="92"/>
    </row>
    <row r="1328" spans="6:6" s="19" customFormat="1">
      <c r="F1328" s="92"/>
    </row>
    <row r="1329" spans="6:6" s="19" customFormat="1">
      <c r="F1329" s="92"/>
    </row>
    <row r="1330" spans="6:6" s="19" customFormat="1">
      <c r="F1330" s="92"/>
    </row>
    <row r="1331" spans="6:6" s="19" customFormat="1">
      <c r="F1331" s="92"/>
    </row>
    <row r="1332" spans="6:6" s="19" customFormat="1">
      <c r="F1332" s="92"/>
    </row>
    <row r="1333" spans="6:6" s="19" customFormat="1">
      <c r="F1333" s="92"/>
    </row>
    <row r="1334" spans="6:6" s="19" customFormat="1">
      <c r="F1334" s="92"/>
    </row>
    <row r="1335" spans="6:6" s="19" customFormat="1">
      <c r="F1335" s="92"/>
    </row>
    <row r="1336" spans="6:6" s="19" customFormat="1">
      <c r="F1336" s="92"/>
    </row>
    <row r="1337" spans="6:6" s="19" customFormat="1">
      <c r="F1337" s="92"/>
    </row>
    <row r="1338" spans="6:6" s="19" customFormat="1">
      <c r="F1338" s="92"/>
    </row>
    <row r="1339" spans="6:6" s="19" customFormat="1">
      <c r="F1339" s="92"/>
    </row>
    <row r="1340" spans="6:6" s="19" customFormat="1">
      <c r="F1340" s="92"/>
    </row>
    <row r="1341" spans="6:6" s="19" customFormat="1">
      <c r="F1341" s="92"/>
    </row>
    <row r="1342" spans="6:6" s="19" customFormat="1">
      <c r="F1342" s="92"/>
    </row>
    <row r="1343" spans="6:6" s="19" customFormat="1">
      <c r="F1343" s="92"/>
    </row>
    <row r="1344" spans="6:6" s="19" customFormat="1">
      <c r="F1344" s="92"/>
    </row>
    <row r="1345" spans="6:6" s="19" customFormat="1">
      <c r="F1345" s="92"/>
    </row>
    <row r="1346" spans="6:6" s="19" customFormat="1">
      <c r="F1346" s="92"/>
    </row>
    <row r="1347" spans="6:6" s="19" customFormat="1">
      <c r="F1347" s="92"/>
    </row>
    <row r="1348" spans="6:6" s="19" customFormat="1">
      <c r="F1348" s="92"/>
    </row>
    <row r="1349" spans="6:6" s="19" customFormat="1">
      <c r="F1349" s="92"/>
    </row>
    <row r="1350" spans="6:6" s="19" customFormat="1">
      <c r="F1350" s="92"/>
    </row>
    <row r="1351" spans="6:6" s="19" customFormat="1">
      <c r="F1351" s="92"/>
    </row>
    <row r="1352" spans="6:6" s="19" customFormat="1">
      <c r="F1352" s="92"/>
    </row>
    <row r="1353" spans="6:6" s="19" customFormat="1">
      <c r="F1353" s="92"/>
    </row>
    <row r="1354" spans="6:6" s="19" customFormat="1">
      <c r="F1354" s="92"/>
    </row>
    <row r="1355" spans="6:6" s="19" customFormat="1">
      <c r="F1355" s="92"/>
    </row>
    <row r="1356" spans="6:6" s="19" customFormat="1">
      <c r="F1356" s="92"/>
    </row>
    <row r="1357" spans="6:6" s="19" customFormat="1">
      <c r="F1357" s="92"/>
    </row>
    <row r="1358" spans="6:6" s="19" customFormat="1">
      <c r="F1358" s="92"/>
    </row>
    <row r="1359" spans="6:6" s="19" customFormat="1">
      <c r="F1359" s="92"/>
    </row>
    <row r="1360" spans="6:6" s="19" customFormat="1">
      <c r="F1360" s="92"/>
    </row>
    <row r="1361" spans="6:6" s="19" customFormat="1">
      <c r="F1361" s="92"/>
    </row>
    <row r="1362" spans="6:6" s="19" customFormat="1">
      <c r="F1362" s="92"/>
    </row>
    <row r="1363" spans="6:6" s="19" customFormat="1">
      <c r="F1363" s="92"/>
    </row>
    <row r="1364" spans="6:6" s="19" customFormat="1">
      <c r="F1364" s="92"/>
    </row>
    <row r="1365" spans="6:6" s="19" customFormat="1">
      <c r="F1365" s="92"/>
    </row>
    <row r="1366" spans="6:6" s="19" customFormat="1">
      <c r="F1366" s="92"/>
    </row>
    <row r="1367" spans="6:6" s="19" customFormat="1">
      <c r="F1367" s="92"/>
    </row>
    <row r="1368" spans="6:6" s="19" customFormat="1">
      <c r="F1368" s="92"/>
    </row>
    <row r="1369" spans="6:6" s="19" customFormat="1">
      <c r="F1369" s="92"/>
    </row>
    <row r="1370" spans="6:6" s="19" customFormat="1">
      <c r="F1370" s="92"/>
    </row>
    <row r="1371" spans="6:6" s="19" customFormat="1">
      <c r="F1371" s="92"/>
    </row>
    <row r="1372" spans="6:6" s="19" customFormat="1">
      <c r="F1372" s="92"/>
    </row>
    <row r="1373" spans="6:6" s="19" customFormat="1">
      <c r="F1373" s="92"/>
    </row>
    <row r="1374" spans="6:6" s="19" customFormat="1">
      <c r="F1374" s="92"/>
    </row>
    <row r="1375" spans="6:6" s="19" customFormat="1">
      <c r="F1375" s="92"/>
    </row>
    <row r="1376" spans="6:6" s="19" customFormat="1">
      <c r="F1376" s="92"/>
    </row>
    <row r="1377" spans="6:6" s="19" customFormat="1">
      <c r="F1377" s="92"/>
    </row>
    <row r="1378" spans="6:6" s="19" customFormat="1">
      <c r="F1378" s="92"/>
    </row>
    <row r="1379" spans="6:6" s="19" customFormat="1">
      <c r="F1379" s="92"/>
    </row>
    <row r="1380" spans="6:6" s="19" customFormat="1">
      <c r="F1380" s="92"/>
    </row>
    <row r="1381" spans="6:6" s="19" customFormat="1">
      <c r="F1381" s="92"/>
    </row>
    <row r="1382" spans="6:6" s="19" customFormat="1">
      <c r="F1382" s="92"/>
    </row>
    <row r="1383" spans="6:6" s="19" customFormat="1">
      <c r="F1383" s="92"/>
    </row>
    <row r="1384" spans="6:6" s="19" customFormat="1">
      <c r="F1384" s="92"/>
    </row>
    <row r="1385" spans="6:6" s="19" customFormat="1">
      <c r="F1385" s="92"/>
    </row>
    <row r="1386" spans="6:6" s="19" customFormat="1">
      <c r="F1386" s="92"/>
    </row>
    <row r="1387" spans="6:6" s="19" customFormat="1">
      <c r="F1387" s="92"/>
    </row>
    <row r="1388" spans="6:6" s="19" customFormat="1">
      <c r="F1388" s="92"/>
    </row>
    <row r="1389" spans="6:6" s="19" customFormat="1">
      <c r="F1389" s="92"/>
    </row>
    <row r="1390" spans="6:6" s="19" customFormat="1">
      <c r="F1390" s="92"/>
    </row>
    <row r="1391" spans="6:6" s="19" customFormat="1">
      <c r="F1391" s="92"/>
    </row>
    <row r="1392" spans="6:6" s="19" customFormat="1">
      <c r="F1392" s="92"/>
    </row>
    <row r="1393" spans="6:6" s="19" customFormat="1">
      <c r="F1393" s="92"/>
    </row>
    <row r="1394" spans="6:6" s="19" customFormat="1">
      <c r="F1394" s="92"/>
    </row>
    <row r="1395" spans="6:6" s="19" customFormat="1">
      <c r="F1395" s="92"/>
    </row>
    <row r="1396" spans="6:6" s="19" customFormat="1">
      <c r="F1396" s="92"/>
    </row>
    <row r="1397" spans="6:6" s="19" customFormat="1">
      <c r="F1397" s="92"/>
    </row>
    <row r="1398" spans="6:6" s="19" customFormat="1">
      <c r="F1398" s="92"/>
    </row>
    <row r="1399" spans="6:6" s="19" customFormat="1">
      <c r="F1399" s="92"/>
    </row>
    <row r="1400" spans="6:6" s="19" customFormat="1">
      <c r="F1400" s="92"/>
    </row>
    <row r="1401" spans="6:6" s="19" customFormat="1">
      <c r="F1401" s="92"/>
    </row>
    <row r="1402" spans="6:6" s="19" customFormat="1">
      <c r="F1402" s="92"/>
    </row>
    <row r="1403" spans="6:6" s="19" customFormat="1">
      <c r="F1403" s="92"/>
    </row>
    <row r="1404" spans="6:6" s="19" customFormat="1">
      <c r="F1404" s="92"/>
    </row>
    <row r="1405" spans="6:6" s="19" customFormat="1">
      <c r="F1405" s="92"/>
    </row>
    <row r="1406" spans="6:6" s="19" customFormat="1">
      <c r="F1406" s="92"/>
    </row>
    <row r="1407" spans="6:6" s="19" customFormat="1">
      <c r="F1407" s="92"/>
    </row>
    <row r="1408" spans="6:6" s="19" customFormat="1">
      <c r="F1408" s="92"/>
    </row>
    <row r="1409" spans="6:6" s="19" customFormat="1">
      <c r="F1409" s="92"/>
    </row>
    <row r="1410" spans="6:6" s="19" customFormat="1">
      <c r="F1410" s="92"/>
    </row>
    <row r="1411" spans="6:6" s="19" customFormat="1">
      <c r="F1411" s="92"/>
    </row>
    <row r="1412" spans="6:6" s="19" customFormat="1">
      <c r="F1412" s="92"/>
    </row>
    <row r="1413" spans="6:6" s="19" customFormat="1">
      <c r="F1413" s="92"/>
    </row>
    <row r="1414" spans="6:6" s="19" customFormat="1">
      <c r="F1414" s="92"/>
    </row>
    <row r="1415" spans="6:6" s="19" customFormat="1">
      <c r="F1415" s="92"/>
    </row>
    <row r="1416" spans="6:6" s="19" customFormat="1">
      <c r="F1416" s="92"/>
    </row>
    <row r="1417" spans="6:6" s="19" customFormat="1">
      <c r="F1417" s="92"/>
    </row>
    <row r="1418" spans="6:6" s="19" customFormat="1">
      <c r="F1418" s="92"/>
    </row>
    <row r="1419" spans="6:6" s="19" customFormat="1">
      <c r="F1419" s="92"/>
    </row>
    <row r="1420" spans="6:6" s="19" customFormat="1">
      <c r="F1420" s="92"/>
    </row>
    <row r="1421" spans="6:6" s="19" customFormat="1">
      <c r="F1421" s="92"/>
    </row>
    <row r="1422" spans="6:6" s="19" customFormat="1">
      <c r="F1422" s="92"/>
    </row>
    <row r="1423" spans="6:6" s="19" customFormat="1">
      <c r="F1423" s="92"/>
    </row>
    <row r="1424" spans="6:6" s="19" customFormat="1">
      <c r="F1424" s="92"/>
    </row>
    <row r="1425" spans="6:6" s="19" customFormat="1">
      <c r="F1425" s="92"/>
    </row>
    <row r="1426" spans="6:6" s="19" customFormat="1">
      <c r="F1426" s="92"/>
    </row>
    <row r="1427" spans="6:6" s="19" customFormat="1">
      <c r="F1427" s="92"/>
    </row>
    <row r="1428" spans="6:6" s="19" customFormat="1">
      <c r="F1428" s="92"/>
    </row>
    <row r="1429" spans="6:6" s="19" customFormat="1">
      <c r="F1429" s="92"/>
    </row>
    <row r="1430" spans="6:6" s="19" customFormat="1">
      <c r="F1430" s="92"/>
    </row>
    <row r="1431" spans="6:6" s="19" customFormat="1">
      <c r="F1431" s="92"/>
    </row>
    <row r="1432" spans="6:6" s="19" customFormat="1">
      <c r="F1432" s="92"/>
    </row>
    <row r="1433" spans="6:6" s="19" customFormat="1">
      <c r="F1433" s="92"/>
    </row>
    <row r="1434" spans="6:6" s="19" customFormat="1">
      <c r="F1434" s="92"/>
    </row>
    <row r="1435" spans="6:6" s="19" customFormat="1">
      <c r="F1435" s="92"/>
    </row>
    <row r="1436" spans="6:6" s="19" customFormat="1">
      <c r="F1436" s="92"/>
    </row>
    <row r="1437" spans="6:6" s="19" customFormat="1">
      <c r="F1437" s="92"/>
    </row>
    <row r="1438" spans="6:6" s="19" customFormat="1">
      <c r="F1438" s="92"/>
    </row>
    <row r="1439" spans="6:6" s="19" customFormat="1">
      <c r="F1439" s="92"/>
    </row>
    <row r="1440" spans="6:6" s="19" customFormat="1">
      <c r="F1440" s="92"/>
    </row>
    <row r="1441" spans="6:6" s="19" customFormat="1">
      <c r="F1441" s="92"/>
    </row>
    <row r="1442" spans="6:6" s="19" customFormat="1">
      <c r="F1442" s="92"/>
    </row>
    <row r="1443" spans="6:6" s="19" customFormat="1">
      <c r="F1443" s="92"/>
    </row>
    <row r="1444" spans="6:6" s="19" customFormat="1">
      <c r="F1444" s="92"/>
    </row>
    <row r="1445" spans="6:6" s="19" customFormat="1">
      <c r="F1445" s="92"/>
    </row>
    <row r="1446" spans="6:6" s="19" customFormat="1">
      <c r="F1446" s="92"/>
    </row>
    <row r="1447" spans="6:6" s="19" customFormat="1">
      <c r="F1447" s="92"/>
    </row>
    <row r="1448" spans="6:6" s="19" customFormat="1">
      <c r="F1448" s="92"/>
    </row>
    <row r="1449" spans="6:6" s="19" customFormat="1">
      <c r="F1449" s="92"/>
    </row>
    <row r="1450" spans="6:6" s="19" customFormat="1">
      <c r="F1450" s="92"/>
    </row>
    <row r="1451" spans="6:6" s="19" customFormat="1">
      <c r="F1451" s="92"/>
    </row>
    <row r="1452" spans="6:6" s="19" customFormat="1">
      <c r="F1452" s="92"/>
    </row>
    <row r="1453" spans="6:6" s="19" customFormat="1">
      <c r="F1453" s="92"/>
    </row>
    <row r="1454" spans="6:6" s="19" customFormat="1">
      <c r="F1454" s="92"/>
    </row>
    <row r="1455" spans="6:6" s="19" customFormat="1">
      <c r="F1455" s="92"/>
    </row>
    <row r="1456" spans="6:6" s="19" customFormat="1">
      <c r="F1456" s="92"/>
    </row>
    <row r="1457" spans="6:6" s="19" customFormat="1">
      <c r="F1457" s="92"/>
    </row>
    <row r="1458" spans="6:6" s="19" customFormat="1">
      <c r="F1458" s="92"/>
    </row>
    <row r="1459" spans="6:6" s="19" customFormat="1">
      <c r="F1459" s="92"/>
    </row>
    <row r="1460" spans="6:6" s="19" customFormat="1">
      <c r="F1460" s="92"/>
    </row>
    <row r="1461" spans="6:6" s="19" customFormat="1">
      <c r="F1461" s="92"/>
    </row>
    <row r="1462" spans="6:6" s="19" customFormat="1">
      <c r="F1462" s="92"/>
    </row>
    <row r="1463" spans="6:6" s="19" customFormat="1">
      <c r="F1463" s="92"/>
    </row>
    <row r="1464" spans="6:6" s="19" customFormat="1">
      <c r="F1464" s="92"/>
    </row>
    <row r="1465" spans="6:6" s="19" customFormat="1">
      <c r="F1465" s="92"/>
    </row>
    <row r="1466" spans="6:6" s="19" customFormat="1">
      <c r="F1466" s="92"/>
    </row>
    <row r="1467" spans="6:6" s="19" customFormat="1">
      <c r="F1467" s="92"/>
    </row>
    <row r="1468" spans="6:6" s="19" customFormat="1">
      <c r="F1468" s="92"/>
    </row>
    <row r="1469" spans="6:6" s="19" customFormat="1">
      <c r="F1469" s="92"/>
    </row>
    <row r="1470" spans="6:6" s="19" customFormat="1">
      <c r="F1470" s="92"/>
    </row>
    <row r="1471" spans="6:6" s="19" customFormat="1">
      <c r="F1471" s="92"/>
    </row>
    <row r="1472" spans="6:6" s="19" customFormat="1">
      <c r="F1472" s="92"/>
    </row>
    <row r="1473" spans="6:6" s="19" customFormat="1">
      <c r="F1473" s="92"/>
    </row>
    <row r="1474" spans="6:6" s="19" customFormat="1">
      <c r="F1474" s="92"/>
    </row>
    <row r="1475" spans="6:6" s="19" customFormat="1">
      <c r="F1475" s="92"/>
    </row>
    <row r="1476" spans="6:6" s="19" customFormat="1">
      <c r="F1476" s="92"/>
    </row>
    <row r="1477" spans="6:6" s="19" customFormat="1">
      <c r="F1477" s="92"/>
    </row>
    <row r="1478" spans="6:6" s="19" customFormat="1">
      <c r="F1478" s="92"/>
    </row>
    <row r="1479" spans="6:6" s="19" customFormat="1">
      <c r="F1479" s="92"/>
    </row>
    <row r="1480" spans="6:6" s="19" customFormat="1">
      <c r="F1480" s="92"/>
    </row>
    <row r="1481" spans="6:6" s="19" customFormat="1">
      <c r="F1481" s="92"/>
    </row>
    <row r="1482" spans="6:6" s="19" customFormat="1">
      <c r="F1482" s="92"/>
    </row>
    <row r="1483" spans="6:6" s="19" customFormat="1">
      <c r="F1483" s="92"/>
    </row>
    <row r="1484" spans="6:6" s="19" customFormat="1">
      <c r="F1484" s="92"/>
    </row>
    <row r="1485" spans="6:6" s="19" customFormat="1">
      <c r="F1485" s="92"/>
    </row>
    <row r="1486" spans="6:6" s="19" customFormat="1">
      <c r="F1486" s="92"/>
    </row>
    <row r="1487" spans="6:6" s="19" customFormat="1">
      <c r="F1487" s="92"/>
    </row>
    <row r="1488" spans="6:6" s="19" customFormat="1">
      <c r="F1488" s="92"/>
    </row>
    <row r="1489" spans="6:6" s="19" customFormat="1">
      <c r="F1489" s="92"/>
    </row>
    <row r="1490" spans="6:6" s="19" customFormat="1">
      <c r="F1490" s="92"/>
    </row>
    <row r="1491" spans="6:6" s="19" customFormat="1">
      <c r="F1491" s="92"/>
    </row>
    <row r="1492" spans="6:6" s="19" customFormat="1">
      <c r="F1492" s="92"/>
    </row>
    <row r="1493" spans="6:6" s="19" customFormat="1">
      <c r="F1493" s="92"/>
    </row>
    <row r="1494" spans="6:6" s="19" customFormat="1">
      <c r="F1494" s="92"/>
    </row>
    <row r="1495" spans="6:6" s="19" customFormat="1">
      <c r="F1495" s="92"/>
    </row>
    <row r="1496" spans="6:6" s="19" customFormat="1">
      <c r="F1496" s="92"/>
    </row>
    <row r="1497" spans="6:6" s="19" customFormat="1">
      <c r="F1497" s="92"/>
    </row>
    <row r="1498" spans="6:6" s="19" customFormat="1">
      <c r="F1498" s="92"/>
    </row>
    <row r="1499" spans="6:6" s="19" customFormat="1">
      <c r="F1499" s="92"/>
    </row>
    <row r="1500" spans="6:6" s="19" customFormat="1">
      <c r="F1500" s="92"/>
    </row>
    <row r="1501" spans="6:6" s="19" customFormat="1">
      <c r="F1501" s="92"/>
    </row>
    <row r="1502" spans="6:6" s="19" customFormat="1">
      <c r="F1502" s="92"/>
    </row>
    <row r="1503" spans="6:6" s="19" customFormat="1">
      <c r="F1503" s="92"/>
    </row>
    <row r="1504" spans="6:6" s="19" customFormat="1">
      <c r="F1504" s="92"/>
    </row>
    <row r="1505" spans="6:6" s="19" customFormat="1">
      <c r="F1505" s="92"/>
    </row>
    <row r="1506" spans="6:6" s="19" customFormat="1">
      <c r="F1506" s="92"/>
    </row>
    <row r="1507" spans="6:6" s="19" customFormat="1">
      <c r="F1507" s="92"/>
    </row>
    <row r="1508" spans="6:6" s="19" customFormat="1">
      <c r="F1508" s="92"/>
    </row>
    <row r="1509" spans="6:6" s="19" customFormat="1">
      <c r="F1509" s="92"/>
    </row>
    <row r="1510" spans="6:6" s="19" customFormat="1">
      <c r="F1510" s="92"/>
    </row>
    <row r="1511" spans="6:6" s="19" customFormat="1">
      <c r="F1511" s="92"/>
    </row>
    <row r="1512" spans="6:6" s="19" customFormat="1">
      <c r="F1512" s="92"/>
    </row>
    <row r="1513" spans="6:6" s="19" customFormat="1">
      <c r="F1513" s="92"/>
    </row>
    <row r="1514" spans="6:6" s="19" customFormat="1">
      <c r="F1514" s="92"/>
    </row>
    <row r="1515" spans="6:6" s="19" customFormat="1">
      <c r="F1515" s="92"/>
    </row>
    <row r="1516" spans="6:6" s="19" customFormat="1">
      <c r="F1516" s="92"/>
    </row>
    <row r="1517" spans="6:6" s="19" customFormat="1">
      <c r="F1517" s="92"/>
    </row>
    <row r="1518" spans="6:6" s="19" customFormat="1">
      <c r="F1518" s="92"/>
    </row>
    <row r="1519" spans="6:6" s="19" customFormat="1">
      <c r="F1519" s="92"/>
    </row>
    <row r="1520" spans="6:6" s="19" customFormat="1">
      <c r="F1520" s="92"/>
    </row>
    <row r="1521" spans="6:6" s="19" customFormat="1">
      <c r="F1521" s="92"/>
    </row>
    <row r="1522" spans="6:6" s="19" customFormat="1">
      <c r="F1522" s="92"/>
    </row>
    <row r="1523" spans="6:6" s="19" customFormat="1">
      <c r="F1523" s="92"/>
    </row>
    <row r="1524" spans="6:6" s="19" customFormat="1">
      <c r="F1524" s="92"/>
    </row>
    <row r="1525" spans="6:6" s="19" customFormat="1">
      <c r="F1525" s="92"/>
    </row>
    <row r="1526" spans="6:6" s="19" customFormat="1">
      <c r="F1526" s="92"/>
    </row>
    <row r="1527" spans="6:6" s="19" customFormat="1">
      <c r="F1527" s="92"/>
    </row>
    <row r="1528" spans="6:6" s="19" customFormat="1">
      <c r="F1528" s="92"/>
    </row>
    <row r="1529" spans="6:6" s="19" customFormat="1">
      <c r="F1529" s="92"/>
    </row>
    <row r="1530" spans="6:6" s="19" customFormat="1">
      <c r="F1530" s="92"/>
    </row>
    <row r="1531" spans="6:6" s="19" customFormat="1">
      <c r="F1531" s="92"/>
    </row>
    <row r="1532" spans="6:6" s="19" customFormat="1">
      <c r="F1532" s="92"/>
    </row>
    <row r="1533" spans="6:6" s="19" customFormat="1">
      <c r="F1533" s="92"/>
    </row>
    <row r="1534" spans="6:6" s="19" customFormat="1">
      <c r="F1534" s="92"/>
    </row>
    <row r="1535" spans="6:6" s="19" customFormat="1">
      <c r="F1535" s="92"/>
    </row>
    <row r="1536" spans="6:6" s="19" customFormat="1">
      <c r="F1536" s="92"/>
    </row>
    <row r="1537" spans="6:6" s="19" customFormat="1">
      <c r="F1537" s="92"/>
    </row>
    <row r="1538" spans="6:6" s="19" customFormat="1">
      <c r="F1538" s="92"/>
    </row>
    <row r="1539" spans="6:6" s="19" customFormat="1">
      <c r="F1539" s="92"/>
    </row>
    <row r="1540" spans="6:6" s="19" customFormat="1">
      <c r="F1540" s="92"/>
    </row>
    <row r="1541" spans="6:6" s="19" customFormat="1">
      <c r="F1541" s="92"/>
    </row>
    <row r="1542" spans="6:6" s="19" customFormat="1">
      <c r="F1542" s="92"/>
    </row>
    <row r="1543" spans="6:6" s="19" customFormat="1">
      <c r="F1543" s="92"/>
    </row>
    <row r="1544" spans="6:6" s="19" customFormat="1">
      <c r="F1544" s="92"/>
    </row>
    <row r="1545" spans="6:6" s="19" customFormat="1">
      <c r="F1545" s="92"/>
    </row>
    <row r="1546" spans="6:6" s="19" customFormat="1">
      <c r="F1546" s="92"/>
    </row>
    <row r="1547" spans="6:6" s="19" customFormat="1">
      <c r="F1547" s="92"/>
    </row>
    <row r="1548" spans="6:6" s="19" customFormat="1">
      <c r="F1548" s="92"/>
    </row>
    <row r="1549" spans="6:6" s="19" customFormat="1">
      <c r="F1549" s="92"/>
    </row>
    <row r="1550" spans="6:6" s="19" customFormat="1">
      <c r="F1550" s="92"/>
    </row>
    <row r="1551" spans="6:6" s="19" customFormat="1">
      <c r="F1551" s="92"/>
    </row>
    <row r="1552" spans="6:6" s="19" customFormat="1">
      <c r="F1552" s="92"/>
    </row>
    <row r="1553" spans="6:6" s="19" customFormat="1">
      <c r="F1553" s="92"/>
    </row>
    <row r="1554" spans="6:6" s="19" customFormat="1">
      <c r="F1554" s="92"/>
    </row>
    <row r="1555" spans="6:6" s="19" customFormat="1">
      <c r="F1555" s="92"/>
    </row>
    <row r="1556" spans="6:6" s="19" customFormat="1">
      <c r="F1556" s="92"/>
    </row>
    <row r="1557" spans="6:6" s="19" customFormat="1">
      <c r="F1557" s="92"/>
    </row>
    <row r="1558" spans="6:6" s="19" customFormat="1">
      <c r="F1558" s="92"/>
    </row>
    <row r="1559" spans="6:6" s="19" customFormat="1">
      <c r="F1559" s="92"/>
    </row>
    <row r="1560" spans="6:6" s="19" customFormat="1">
      <c r="F1560" s="92"/>
    </row>
    <row r="1561" spans="6:6" s="19" customFormat="1">
      <c r="F1561" s="92"/>
    </row>
    <row r="1562" spans="6:6" s="19" customFormat="1">
      <c r="F1562" s="92"/>
    </row>
    <row r="1563" spans="6:6" s="19" customFormat="1">
      <c r="F1563" s="92"/>
    </row>
    <row r="1564" spans="6:6" s="19" customFormat="1">
      <c r="F1564" s="92"/>
    </row>
    <row r="1565" spans="6:6" s="19" customFormat="1">
      <c r="F1565" s="92"/>
    </row>
    <row r="1566" spans="6:6" s="19" customFormat="1">
      <c r="F1566" s="92"/>
    </row>
    <row r="1567" spans="6:6" s="19" customFormat="1">
      <c r="F1567" s="92"/>
    </row>
    <row r="1568" spans="6:6" s="19" customFormat="1">
      <c r="F1568" s="92"/>
    </row>
    <row r="1569" spans="6:6" s="19" customFormat="1">
      <c r="F1569" s="92"/>
    </row>
    <row r="1570" spans="6:6" s="19" customFormat="1">
      <c r="F1570" s="92"/>
    </row>
    <row r="1571" spans="6:6" s="19" customFormat="1">
      <c r="F1571" s="92"/>
    </row>
    <row r="1572" spans="6:6" s="19" customFormat="1">
      <c r="F1572" s="92"/>
    </row>
    <row r="1573" spans="6:6" s="19" customFormat="1">
      <c r="F1573" s="92"/>
    </row>
    <row r="1574" spans="6:6" s="19" customFormat="1">
      <c r="F1574" s="92"/>
    </row>
    <row r="1575" spans="6:6" s="19" customFormat="1">
      <c r="F1575" s="92"/>
    </row>
    <row r="1576" spans="6:6" s="19" customFormat="1">
      <c r="F1576" s="92"/>
    </row>
    <row r="1577" spans="6:6" s="19" customFormat="1">
      <c r="F1577" s="92"/>
    </row>
    <row r="1578" spans="6:6" s="19" customFormat="1">
      <c r="F1578" s="92"/>
    </row>
    <row r="1579" spans="6:6" s="19" customFormat="1">
      <c r="F1579" s="92"/>
    </row>
    <row r="1580" spans="6:6" s="19" customFormat="1">
      <c r="F1580" s="92"/>
    </row>
    <row r="1581" spans="6:6" s="19" customFormat="1">
      <c r="F1581" s="92"/>
    </row>
    <row r="1582" spans="6:6" s="19" customFormat="1">
      <c r="F1582" s="92"/>
    </row>
    <row r="1583" spans="6:6" s="19" customFormat="1">
      <c r="F1583" s="92"/>
    </row>
    <row r="1584" spans="6:6" s="19" customFormat="1">
      <c r="F1584" s="92"/>
    </row>
    <row r="1585" spans="6:6" s="19" customFormat="1">
      <c r="F1585" s="92"/>
    </row>
    <row r="1586" spans="6:6" s="19" customFormat="1">
      <c r="F1586" s="92"/>
    </row>
    <row r="1587" spans="6:6" s="19" customFormat="1">
      <c r="F1587" s="92"/>
    </row>
    <row r="1588" spans="6:6" s="19" customFormat="1">
      <c r="F1588" s="92"/>
    </row>
    <row r="1589" spans="6:6" s="19" customFormat="1">
      <c r="F1589" s="92"/>
    </row>
    <row r="1590" spans="6:6" s="19" customFormat="1">
      <c r="F1590" s="92"/>
    </row>
    <row r="1591" spans="6:6" s="19" customFormat="1">
      <c r="F1591" s="92"/>
    </row>
    <row r="1592" spans="6:6" s="19" customFormat="1">
      <c r="F1592" s="92"/>
    </row>
    <row r="1593" spans="6:6" s="19" customFormat="1">
      <c r="F1593" s="92"/>
    </row>
    <row r="1594" spans="6:6" s="19" customFormat="1">
      <c r="F1594" s="92"/>
    </row>
    <row r="1595" spans="6:6" s="19" customFormat="1">
      <c r="F1595" s="92"/>
    </row>
    <row r="1596" spans="6:6" s="19" customFormat="1">
      <c r="F1596" s="92"/>
    </row>
    <row r="1597" spans="6:6" s="19" customFormat="1">
      <c r="F1597" s="92"/>
    </row>
    <row r="1598" spans="6:6" s="19" customFormat="1">
      <c r="F1598" s="92"/>
    </row>
    <row r="1599" spans="6:6" s="19" customFormat="1">
      <c r="F1599" s="92"/>
    </row>
    <row r="1600" spans="6:6" s="19" customFormat="1">
      <c r="F1600" s="92"/>
    </row>
    <row r="1601" spans="6:6" s="19" customFormat="1">
      <c r="F1601" s="92"/>
    </row>
    <row r="1602" spans="6:6" s="19" customFormat="1">
      <c r="F1602" s="92"/>
    </row>
    <row r="1603" spans="6:6" s="19" customFormat="1">
      <c r="F1603" s="92"/>
    </row>
    <row r="1604" spans="6:6" s="19" customFormat="1">
      <c r="F1604" s="92"/>
    </row>
    <row r="1605" spans="6:6" s="19" customFormat="1">
      <c r="F1605" s="92"/>
    </row>
    <row r="1606" spans="6:6" s="19" customFormat="1">
      <c r="F1606" s="92"/>
    </row>
    <row r="1607" spans="6:6" s="19" customFormat="1">
      <c r="F1607" s="92"/>
    </row>
    <row r="1608" spans="6:6" s="19" customFormat="1">
      <c r="F1608" s="92"/>
    </row>
    <row r="1609" spans="6:6" s="19" customFormat="1">
      <c r="F1609" s="92"/>
    </row>
    <row r="1610" spans="6:6" s="19" customFormat="1">
      <c r="F1610" s="92"/>
    </row>
    <row r="1611" spans="6:6" s="19" customFormat="1">
      <c r="F1611" s="92"/>
    </row>
    <row r="1612" spans="6:6" s="19" customFormat="1">
      <c r="F1612" s="92"/>
    </row>
    <row r="1613" spans="6:6" s="19" customFormat="1">
      <c r="F1613" s="92"/>
    </row>
    <row r="1614" spans="6:6" s="19" customFormat="1">
      <c r="F1614" s="92"/>
    </row>
    <row r="1615" spans="6:6" s="19" customFormat="1">
      <c r="F1615" s="92"/>
    </row>
    <row r="1616" spans="6:6" s="19" customFormat="1">
      <c r="F1616" s="92"/>
    </row>
    <row r="1617" spans="6:6" s="19" customFormat="1">
      <c r="F1617" s="92"/>
    </row>
    <row r="1618" spans="6:6" s="19" customFormat="1">
      <c r="F1618" s="92"/>
    </row>
    <row r="1619" spans="6:6" s="19" customFormat="1">
      <c r="F1619" s="92"/>
    </row>
    <row r="1620" spans="6:6" s="19" customFormat="1">
      <c r="F1620" s="92"/>
    </row>
    <row r="1621" spans="6:6" s="19" customFormat="1">
      <c r="F1621" s="92"/>
    </row>
    <row r="1622" spans="6:6" s="19" customFormat="1">
      <c r="F1622" s="92"/>
    </row>
    <row r="1623" spans="6:6" s="19" customFormat="1">
      <c r="F1623" s="92"/>
    </row>
    <row r="1624" spans="6:6" s="19" customFormat="1">
      <c r="F1624" s="92"/>
    </row>
    <row r="1625" spans="6:6" s="19" customFormat="1">
      <c r="F1625" s="92"/>
    </row>
    <row r="1626" spans="6:6" s="19" customFormat="1">
      <c r="F1626" s="92"/>
    </row>
    <row r="1627" spans="6:6" s="19" customFormat="1">
      <c r="F1627" s="92"/>
    </row>
    <row r="1628" spans="6:6" s="19" customFormat="1">
      <c r="F1628" s="92"/>
    </row>
    <row r="1629" spans="6:6" s="19" customFormat="1">
      <c r="F1629" s="92"/>
    </row>
    <row r="1630" spans="6:6" s="19" customFormat="1">
      <c r="F1630" s="92"/>
    </row>
    <row r="1631" spans="6:6" s="19" customFormat="1">
      <c r="F1631" s="92"/>
    </row>
    <row r="1632" spans="6:6" s="19" customFormat="1">
      <c r="F1632" s="92"/>
    </row>
    <row r="1633" spans="6:6" s="19" customFormat="1">
      <c r="F1633" s="92"/>
    </row>
    <row r="1634" spans="6:6" s="19" customFormat="1">
      <c r="F1634" s="92"/>
    </row>
    <row r="1635" spans="6:6" s="19" customFormat="1">
      <c r="F1635" s="92"/>
    </row>
    <row r="1636" spans="6:6" s="19" customFormat="1">
      <c r="F1636" s="92"/>
    </row>
    <row r="1637" spans="6:6" s="19" customFormat="1">
      <c r="F1637" s="92"/>
    </row>
    <row r="1638" spans="6:6" s="19" customFormat="1">
      <c r="F1638" s="92"/>
    </row>
    <row r="1639" spans="6:6" s="19" customFormat="1">
      <c r="F1639" s="92"/>
    </row>
    <row r="1640" spans="6:6" s="19" customFormat="1">
      <c r="F1640" s="92"/>
    </row>
    <row r="1641" spans="6:6" s="19" customFormat="1">
      <c r="F1641" s="92"/>
    </row>
    <row r="1642" spans="6:6" s="19" customFormat="1">
      <c r="F1642" s="92"/>
    </row>
    <row r="1643" spans="6:6" s="19" customFormat="1">
      <c r="F1643" s="92"/>
    </row>
    <row r="1644" spans="6:6" s="19" customFormat="1">
      <c r="F1644" s="92"/>
    </row>
    <row r="1645" spans="6:6" s="19" customFormat="1">
      <c r="F1645" s="92"/>
    </row>
    <row r="1646" spans="6:6" s="19" customFormat="1">
      <c r="F1646" s="92"/>
    </row>
    <row r="1647" spans="6:6" s="19" customFormat="1">
      <c r="F1647" s="92"/>
    </row>
    <row r="1648" spans="6:6" s="19" customFormat="1">
      <c r="F1648" s="92"/>
    </row>
    <row r="1649" spans="6:6" s="19" customFormat="1">
      <c r="F1649" s="92"/>
    </row>
    <row r="1650" spans="6:6" s="19" customFormat="1">
      <c r="F1650" s="92"/>
    </row>
    <row r="1651" spans="6:6" s="19" customFormat="1">
      <c r="F1651" s="92"/>
    </row>
    <row r="1652" spans="6:6" s="19" customFormat="1">
      <c r="F1652" s="92"/>
    </row>
    <row r="1653" spans="6:6" s="19" customFormat="1">
      <c r="F1653" s="92"/>
    </row>
    <row r="1654" spans="6:6" s="19" customFormat="1">
      <c r="F1654" s="92"/>
    </row>
    <row r="1655" spans="6:6" s="19" customFormat="1">
      <c r="F1655" s="92"/>
    </row>
    <row r="1656" spans="6:6" s="19" customFormat="1">
      <c r="F1656" s="92"/>
    </row>
    <row r="1657" spans="6:6" s="19" customFormat="1">
      <c r="F1657" s="92"/>
    </row>
    <row r="1658" spans="6:6" s="19" customFormat="1">
      <c r="F1658" s="92"/>
    </row>
    <row r="1659" spans="6:6" s="19" customFormat="1">
      <c r="F1659" s="92"/>
    </row>
    <row r="1660" spans="6:6" s="19" customFormat="1">
      <c r="F1660" s="92"/>
    </row>
    <row r="1661" spans="6:6" s="19" customFormat="1">
      <c r="F1661" s="92"/>
    </row>
    <row r="1662" spans="6:6" s="19" customFormat="1">
      <c r="F1662" s="92"/>
    </row>
    <row r="1663" spans="6:6" s="19" customFormat="1">
      <c r="F1663" s="92"/>
    </row>
    <row r="1664" spans="6:6" s="19" customFormat="1">
      <c r="F1664" s="92"/>
    </row>
    <row r="1665" spans="6:6" s="19" customFormat="1">
      <c r="F1665" s="92"/>
    </row>
    <row r="1666" spans="6:6" s="19" customFormat="1">
      <c r="F1666" s="92"/>
    </row>
    <row r="1667" spans="6:6" s="19" customFormat="1">
      <c r="F1667" s="92"/>
    </row>
    <row r="1668" spans="6:6" s="19" customFormat="1">
      <c r="F1668" s="92"/>
    </row>
    <row r="1669" spans="6:6" s="19" customFormat="1">
      <c r="F1669" s="92"/>
    </row>
    <row r="1670" spans="6:6" s="19" customFormat="1">
      <c r="F1670" s="92"/>
    </row>
    <row r="1671" spans="6:6" s="19" customFormat="1">
      <c r="F1671" s="92"/>
    </row>
    <row r="1672" spans="6:6" s="19" customFormat="1">
      <c r="F1672" s="92"/>
    </row>
    <row r="1673" spans="6:6" s="19" customFormat="1">
      <c r="F1673" s="92"/>
    </row>
    <row r="1674" spans="6:6" s="19" customFormat="1">
      <c r="F1674" s="92"/>
    </row>
    <row r="1675" spans="6:6" s="19" customFormat="1">
      <c r="F1675" s="92"/>
    </row>
    <row r="1676" spans="6:6" s="19" customFormat="1">
      <c r="F1676" s="92"/>
    </row>
    <row r="1677" spans="6:6" s="19" customFormat="1">
      <c r="F1677" s="92"/>
    </row>
    <row r="1678" spans="6:6" s="19" customFormat="1">
      <c r="F1678" s="92"/>
    </row>
    <row r="1679" spans="6:6" s="19" customFormat="1">
      <c r="F1679" s="92"/>
    </row>
    <row r="1680" spans="6:6" s="19" customFormat="1">
      <c r="F1680" s="92"/>
    </row>
    <row r="1681" spans="6:6" s="19" customFormat="1">
      <c r="F1681" s="92"/>
    </row>
    <row r="1682" spans="6:6" s="19" customFormat="1">
      <c r="F1682" s="92"/>
    </row>
    <row r="1683" spans="6:6" s="19" customFormat="1">
      <c r="F1683" s="92"/>
    </row>
    <row r="1684" spans="6:6" s="19" customFormat="1">
      <c r="F1684" s="92"/>
    </row>
    <row r="1685" spans="6:6" s="19" customFormat="1">
      <c r="F1685" s="92"/>
    </row>
    <row r="1686" spans="6:6" s="19" customFormat="1">
      <c r="F1686" s="92"/>
    </row>
    <row r="1687" spans="6:6" s="19" customFormat="1">
      <c r="F1687" s="92"/>
    </row>
    <row r="1688" spans="6:6" s="19" customFormat="1">
      <c r="F1688" s="92"/>
    </row>
    <row r="1689" spans="6:6" s="19" customFormat="1">
      <c r="F1689" s="92"/>
    </row>
    <row r="1690" spans="6:6" s="19" customFormat="1">
      <c r="F1690" s="92"/>
    </row>
    <row r="1691" spans="6:6" s="19" customFormat="1">
      <c r="F1691" s="92"/>
    </row>
    <row r="1692" spans="6:6" s="19" customFormat="1">
      <c r="F1692" s="92"/>
    </row>
    <row r="1693" spans="6:6" s="19" customFormat="1">
      <c r="F1693" s="92"/>
    </row>
    <row r="1694" spans="6:6" s="19" customFormat="1">
      <c r="F1694" s="92"/>
    </row>
    <row r="1695" spans="6:6" s="19" customFormat="1">
      <c r="F1695" s="92"/>
    </row>
    <row r="1696" spans="6:6" s="19" customFormat="1">
      <c r="F1696" s="92"/>
    </row>
    <row r="1697" spans="6:6" s="19" customFormat="1">
      <c r="F1697" s="92"/>
    </row>
    <row r="1698" spans="6:6" s="19" customFormat="1">
      <c r="F1698" s="92"/>
    </row>
    <row r="1699" spans="6:6" s="19" customFormat="1">
      <c r="F1699" s="92"/>
    </row>
    <row r="1700" spans="6:6" s="19" customFormat="1">
      <c r="F1700" s="92"/>
    </row>
    <row r="1701" spans="6:6" s="19" customFormat="1">
      <c r="F1701" s="92"/>
    </row>
    <row r="1702" spans="6:6" s="19" customFormat="1">
      <c r="F1702" s="92"/>
    </row>
    <row r="1703" spans="6:6" s="19" customFormat="1">
      <c r="F1703" s="92"/>
    </row>
    <row r="1704" spans="6:6" s="19" customFormat="1">
      <c r="F1704" s="92"/>
    </row>
    <row r="1705" spans="6:6" s="19" customFormat="1">
      <c r="F1705" s="92"/>
    </row>
    <row r="1706" spans="6:6" s="19" customFormat="1">
      <c r="F1706" s="92"/>
    </row>
    <row r="1707" spans="6:6" s="19" customFormat="1">
      <c r="F1707" s="92"/>
    </row>
    <row r="1708" spans="6:6" s="19" customFormat="1">
      <c r="F1708" s="92"/>
    </row>
    <row r="1709" spans="6:6" s="19" customFormat="1">
      <c r="F1709" s="92"/>
    </row>
    <row r="1710" spans="6:6" s="19" customFormat="1">
      <c r="F1710" s="92"/>
    </row>
    <row r="1711" spans="6:6" s="19" customFormat="1">
      <c r="F1711" s="92"/>
    </row>
    <row r="1712" spans="6:6" s="19" customFormat="1">
      <c r="F1712" s="92"/>
    </row>
    <row r="1713" spans="6:6" s="19" customFormat="1">
      <c r="F1713" s="92"/>
    </row>
    <row r="1714" spans="6:6" s="19" customFormat="1">
      <c r="F1714" s="92"/>
    </row>
    <row r="1715" spans="6:6" s="19" customFormat="1">
      <c r="F1715" s="92"/>
    </row>
    <row r="1716" spans="6:6" s="19" customFormat="1">
      <c r="F1716" s="92"/>
    </row>
    <row r="1717" spans="6:6" s="19" customFormat="1">
      <c r="F1717" s="92"/>
    </row>
    <row r="1718" spans="6:6" s="19" customFormat="1">
      <c r="F1718" s="92"/>
    </row>
    <row r="1719" spans="6:6" s="19" customFormat="1">
      <c r="F1719" s="92"/>
    </row>
    <row r="1720" spans="6:6" s="19" customFormat="1">
      <c r="F1720" s="92"/>
    </row>
    <row r="1721" spans="6:6" s="19" customFormat="1">
      <c r="F1721" s="92"/>
    </row>
    <row r="1722" spans="6:6" s="19" customFormat="1">
      <c r="F1722" s="92"/>
    </row>
    <row r="1723" spans="6:6" s="19" customFormat="1">
      <c r="F1723" s="92"/>
    </row>
    <row r="1724" spans="6:6" s="19" customFormat="1">
      <c r="F1724" s="92"/>
    </row>
    <row r="1725" spans="6:6" s="19" customFormat="1">
      <c r="F1725" s="92"/>
    </row>
    <row r="1726" spans="6:6" s="19" customFormat="1">
      <c r="F1726" s="92"/>
    </row>
    <row r="1727" spans="6:6" s="19" customFormat="1">
      <c r="F1727" s="92"/>
    </row>
    <row r="1728" spans="6:6" s="19" customFormat="1">
      <c r="F1728" s="92"/>
    </row>
    <row r="1729" spans="6:6" s="19" customFormat="1">
      <c r="F1729" s="92"/>
    </row>
    <row r="1730" spans="6:6" s="19" customFormat="1">
      <c r="F1730" s="92"/>
    </row>
    <row r="1731" spans="6:6" s="19" customFormat="1">
      <c r="F1731" s="92"/>
    </row>
    <row r="1732" spans="6:6" s="19" customFormat="1">
      <c r="F1732" s="92"/>
    </row>
    <row r="1733" spans="6:6" s="19" customFormat="1">
      <c r="F1733" s="92"/>
    </row>
    <row r="1734" spans="6:6" s="19" customFormat="1">
      <c r="F1734" s="92"/>
    </row>
    <row r="1735" spans="6:6" s="19" customFormat="1">
      <c r="F1735" s="92"/>
    </row>
    <row r="1736" spans="6:6" s="19" customFormat="1">
      <c r="F1736" s="92"/>
    </row>
    <row r="1737" spans="6:6" s="19" customFormat="1">
      <c r="F1737" s="92"/>
    </row>
    <row r="1738" spans="6:6" s="19" customFormat="1">
      <c r="F1738" s="92"/>
    </row>
    <row r="1739" spans="6:6" s="19" customFormat="1">
      <c r="F1739" s="92"/>
    </row>
    <row r="1740" spans="6:6" s="19" customFormat="1">
      <c r="F1740" s="92"/>
    </row>
    <row r="1741" spans="6:6" s="19" customFormat="1">
      <c r="F1741" s="92"/>
    </row>
    <row r="1742" spans="6:6" s="19" customFormat="1">
      <c r="F1742" s="92"/>
    </row>
    <row r="1743" spans="6:6" s="19" customFormat="1">
      <c r="F1743" s="92"/>
    </row>
    <row r="1744" spans="6:6" s="19" customFormat="1">
      <c r="F1744" s="92"/>
    </row>
    <row r="1745" spans="6:6" s="19" customFormat="1">
      <c r="F1745" s="92"/>
    </row>
    <row r="1746" spans="6:6" s="19" customFormat="1">
      <c r="F1746" s="92"/>
    </row>
    <row r="1747" spans="6:6" s="19" customFormat="1">
      <c r="F1747" s="92"/>
    </row>
    <row r="1748" spans="6:6" s="19" customFormat="1">
      <c r="F1748" s="92"/>
    </row>
    <row r="1749" spans="6:6" s="19" customFormat="1">
      <c r="F1749" s="92"/>
    </row>
    <row r="1750" spans="6:6" s="19" customFormat="1">
      <c r="F1750" s="92"/>
    </row>
    <row r="1751" spans="6:6" s="19" customFormat="1">
      <c r="F1751" s="92"/>
    </row>
    <row r="1752" spans="6:6" s="19" customFormat="1">
      <c r="F1752" s="92"/>
    </row>
    <row r="1753" spans="6:6" s="19" customFormat="1">
      <c r="F1753" s="92"/>
    </row>
    <row r="1754" spans="6:6" s="19" customFormat="1">
      <c r="F1754" s="92"/>
    </row>
    <row r="1755" spans="6:6" s="19" customFormat="1">
      <c r="F1755" s="92"/>
    </row>
    <row r="1756" spans="6:6" s="19" customFormat="1">
      <c r="F1756" s="92"/>
    </row>
    <row r="1757" spans="6:6" s="19" customFormat="1">
      <c r="F1757" s="92"/>
    </row>
    <row r="1758" spans="6:6" s="19" customFormat="1">
      <c r="F1758" s="92"/>
    </row>
    <row r="1759" spans="6:6" s="19" customFormat="1">
      <c r="F1759" s="92"/>
    </row>
    <row r="1760" spans="6:6" s="19" customFormat="1">
      <c r="F1760" s="92"/>
    </row>
    <row r="1761" spans="6:6" s="19" customFormat="1">
      <c r="F1761" s="92"/>
    </row>
    <row r="1762" spans="6:6" s="19" customFormat="1">
      <c r="F1762" s="92"/>
    </row>
    <row r="1763" spans="6:6" s="19" customFormat="1">
      <c r="F1763" s="92"/>
    </row>
    <row r="1764" spans="6:6" s="19" customFormat="1">
      <c r="F1764" s="92"/>
    </row>
    <row r="1765" spans="6:6" s="19" customFormat="1">
      <c r="F1765" s="92"/>
    </row>
    <row r="1766" spans="6:6" s="19" customFormat="1">
      <c r="F1766" s="92"/>
    </row>
    <row r="1767" spans="6:6" s="19" customFormat="1">
      <c r="F1767" s="92"/>
    </row>
    <row r="1768" spans="6:6" s="19" customFormat="1">
      <c r="F1768" s="92"/>
    </row>
    <row r="1769" spans="6:6" s="19" customFormat="1">
      <c r="F1769" s="92"/>
    </row>
    <row r="1770" spans="6:6" s="19" customFormat="1">
      <c r="F1770" s="92"/>
    </row>
    <row r="1771" spans="6:6" s="19" customFormat="1">
      <c r="F1771" s="92"/>
    </row>
    <row r="1772" spans="6:6" s="19" customFormat="1">
      <c r="F1772" s="92"/>
    </row>
    <row r="1773" spans="6:6" s="19" customFormat="1">
      <c r="F1773" s="92"/>
    </row>
    <row r="1774" spans="6:6" s="19" customFormat="1">
      <c r="F1774" s="92"/>
    </row>
    <row r="1775" spans="6:6" s="19" customFormat="1">
      <c r="F1775" s="92"/>
    </row>
    <row r="1776" spans="6:6" s="19" customFormat="1">
      <c r="F1776" s="92"/>
    </row>
    <row r="1777" spans="6:6" s="19" customFormat="1">
      <c r="F1777" s="92"/>
    </row>
    <row r="1778" spans="6:6" s="19" customFormat="1">
      <c r="F1778" s="92"/>
    </row>
    <row r="1779" spans="6:6" s="19" customFormat="1">
      <c r="F1779" s="92"/>
    </row>
    <row r="1780" spans="6:6" s="19" customFormat="1">
      <c r="F1780" s="92"/>
    </row>
    <row r="1781" spans="6:6" s="19" customFormat="1">
      <c r="F1781" s="92"/>
    </row>
    <row r="1782" spans="6:6" s="19" customFormat="1">
      <c r="F1782" s="92"/>
    </row>
    <row r="1783" spans="6:6" s="19" customFormat="1">
      <c r="F1783" s="92"/>
    </row>
    <row r="1784" spans="6:6" s="19" customFormat="1">
      <c r="F1784" s="92"/>
    </row>
    <row r="1785" spans="6:6" s="19" customFormat="1">
      <c r="F1785" s="92"/>
    </row>
    <row r="1786" spans="6:6" s="19" customFormat="1">
      <c r="F1786" s="92"/>
    </row>
    <row r="1787" spans="6:6" s="19" customFormat="1">
      <c r="F1787" s="92"/>
    </row>
    <row r="1788" spans="6:6" s="19" customFormat="1">
      <c r="F1788" s="92"/>
    </row>
    <row r="1789" spans="6:6" s="19" customFormat="1">
      <c r="F1789" s="92"/>
    </row>
    <row r="1790" spans="6:6" s="19" customFormat="1">
      <c r="F1790" s="92"/>
    </row>
    <row r="1791" spans="6:6" s="19" customFormat="1">
      <c r="F1791" s="92"/>
    </row>
    <row r="1792" spans="6:6" s="19" customFormat="1">
      <c r="F1792" s="92"/>
    </row>
    <row r="1793" spans="6:6" s="19" customFormat="1">
      <c r="F1793" s="92"/>
    </row>
    <row r="1794" spans="6:6" s="19" customFormat="1">
      <c r="F1794" s="92"/>
    </row>
    <row r="1795" spans="6:6" s="19" customFormat="1">
      <c r="F1795" s="92"/>
    </row>
    <row r="1796" spans="6:6" s="19" customFormat="1">
      <c r="F1796" s="92"/>
    </row>
    <row r="1797" spans="6:6" s="19" customFormat="1">
      <c r="F1797" s="92"/>
    </row>
    <row r="1798" spans="6:6" s="19" customFormat="1">
      <c r="F1798" s="92"/>
    </row>
    <row r="1799" spans="6:6" s="19" customFormat="1">
      <c r="F1799" s="92"/>
    </row>
    <row r="1800" spans="6:6" s="19" customFormat="1">
      <c r="F1800" s="92"/>
    </row>
    <row r="1801" spans="6:6" s="19" customFormat="1">
      <c r="F1801" s="92"/>
    </row>
    <row r="1802" spans="6:6" s="19" customFormat="1">
      <c r="F1802" s="92"/>
    </row>
    <row r="1803" spans="6:6" s="19" customFormat="1">
      <c r="F1803" s="92"/>
    </row>
    <row r="1804" spans="6:6" s="19" customFormat="1">
      <c r="F1804" s="92"/>
    </row>
    <row r="1805" spans="6:6" s="19" customFormat="1">
      <c r="F1805" s="92"/>
    </row>
    <row r="1806" spans="6:6" s="19" customFormat="1">
      <c r="F1806" s="92"/>
    </row>
    <row r="1807" spans="6:6" s="19" customFormat="1">
      <c r="F1807" s="92"/>
    </row>
    <row r="1808" spans="6:6" s="19" customFormat="1">
      <c r="F1808" s="92"/>
    </row>
    <row r="1809" spans="6:6" s="19" customFormat="1">
      <c r="F1809" s="92"/>
    </row>
    <row r="1810" spans="6:6" s="19" customFormat="1">
      <c r="F1810" s="92"/>
    </row>
    <row r="1811" spans="6:6" s="19" customFormat="1">
      <c r="F1811" s="92"/>
    </row>
    <row r="1812" spans="6:6" s="19" customFormat="1">
      <c r="F1812" s="92"/>
    </row>
    <row r="1813" spans="6:6" s="19" customFormat="1">
      <c r="F1813" s="92"/>
    </row>
    <row r="1814" spans="6:6" s="19" customFormat="1">
      <c r="F1814" s="92"/>
    </row>
    <row r="1815" spans="6:6" s="19" customFormat="1">
      <c r="F1815" s="92"/>
    </row>
    <row r="1816" spans="6:6" s="19" customFormat="1">
      <c r="F1816" s="92"/>
    </row>
    <row r="1817" spans="6:6" s="19" customFormat="1">
      <c r="F1817" s="92"/>
    </row>
    <row r="1818" spans="6:6" s="19" customFormat="1">
      <c r="F1818" s="92"/>
    </row>
    <row r="1819" spans="6:6" s="19" customFormat="1">
      <c r="F1819" s="92"/>
    </row>
    <row r="1820" spans="6:6" s="19" customFormat="1">
      <c r="F1820" s="92"/>
    </row>
    <row r="1821" spans="6:6" s="19" customFormat="1">
      <c r="F1821" s="92"/>
    </row>
    <row r="1822" spans="6:6" s="19" customFormat="1">
      <c r="F1822" s="92"/>
    </row>
    <row r="1823" spans="6:6" s="19" customFormat="1">
      <c r="F1823" s="92"/>
    </row>
    <row r="1824" spans="6:6" s="19" customFormat="1">
      <c r="F1824" s="92"/>
    </row>
    <row r="1825" spans="6:6" s="19" customFormat="1">
      <c r="F1825" s="92"/>
    </row>
    <row r="1826" spans="6:6" s="19" customFormat="1">
      <c r="F1826" s="92"/>
    </row>
    <row r="1827" spans="6:6" s="19" customFormat="1">
      <c r="F1827" s="92"/>
    </row>
    <row r="1828" spans="6:6" s="19" customFormat="1">
      <c r="F1828" s="92"/>
    </row>
    <row r="1829" spans="6:6" s="19" customFormat="1">
      <c r="F1829" s="92"/>
    </row>
    <row r="1830" spans="6:6" s="19" customFormat="1">
      <c r="F1830" s="92"/>
    </row>
    <row r="1831" spans="6:6" s="19" customFormat="1">
      <c r="F1831" s="92"/>
    </row>
    <row r="1832" spans="6:6" s="19" customFormat="1">
      <c r="F1832" s="92"/>
    </row>
    <row r="1833" spans="6:6" s="19" customFormat="1">
      <c r="F1833" s="92"/>
    </row>
    <row r="1834" spans="6:6" s="19" customFormat="1">
      <c r="F1834" s="92"/>
    </row>
    <row r="1835" spans="6:6" s="19" customFormat="1">
      <c r="F1835" s="92"/>
    </row>
    <row r="1836" spans="6:6" s="19" customFormat="1">
      <c r="F1836" s="92"/>
    </row>
    <row r="1837" spans="6:6" s="19" customFormat="1">
      <c r="F1837" s="92"/>
    </row>
    <row r="1838" spans="6:6" s="19" customFormat="1">
      <c r="F1838" s="92"/>
    </row>
    <row r="1839" spans="6:6" s="19" customFormat="1">
      <c r="F1839" s="92"/>
    </row>
    <row r="1840" spans="6:6" s="19" customFormat="1">
      <c r="F1840" s="92"/>
    </row>
    <row r="1841" spans="6:6" s="19" customFormat="1">
      <c r="F1841" s="92"/>
    </row>
    <row r="1842" spans="6:6" s="19" customFormat="1">
      <c r="F1842" s="92"/>
    </row>
    <row r="1843" spans="6:6" s="19" customFormat="1">
      <c r="F1843" s="92"/>
    </row>
    <row r="1844" spans="6:6" s="19" customFormat="1">
      <c r="F1844" s="92"/>
    </row>
    <row r="1845" spans="6:6" s="19" customFormat="1">
      <c r="F1845" s="92"/>
    </row>
    <row r="1846" spans="6:6" s="19" customFormat="1">
      <c r="F1846" s="92"/>
    </row>
    <row r="1847" spans="6:6" s="19" customFormat="1">
      <c r="F1847" s="92"/>
    </row>
    <row r="1848" spans="6:6" s="19" customFormat="1">
      <c r="F1848" s="92"/>
    </row>
    <row r="1849" spans="6:6" s="19" customFormat="1">
      <c r="F1849" s="92"/>
    </row>
    <row r="1850" spans="6:6" s="19" customFormat="1">
      <c r="F1850" s="92"/>
    </row>
    <row r="1851" spans="6:6" s="19" customFormat="1">
      <c r="F1851" s="92"/>
    </row>
    <row r="1852" spans="6:6" s="19" customFormat="1">
      <c r="F1852" s="92"/>
    </row>
    <row r="1853" spans="6:6" s="19" customFormat="1">
      <c r="F1853" s="92"/>
    </row>
    <row r="1854" spans="6:6" s="19" customFormat="1">
      <c r="F1854" s="92"/>
    </row>
    <row r="1855" spans="6:6" s="19" customFormat="1">
      <c r="F1855" s="92"/>
    </row>
    <row r="1856" spans="6:6" s="19" customFormat="1">
      <c r="F1856" s="92"/>
    </row>
    <row r="1857" spans="6:6" s="19" customFormat="1">
      <c r="F1857" s="92"/>
    </row>
    <row r="1858" spans="6:6" s="19" customFormat="1">
      <c r="F1858" s="92"/>
    </row>
    <row r="1859" spans="6:6" s="19" customFormat="1">
      <c r="F1859" s="92"/>
    </row>
    <row r="1860" spans="6:6" s="19" customFormat="1">
      <c r="F1860" s="92"/>
    </row>
    <row r="1861" spans="6:6" s="19" customFormat="1">
      <c r="F1861" s="92"/>
    </row>
    <row r="1862" spans="6:6" s="19" customFormat="1">
      <c r="F1862" s="92"/>
    </row>
    <row r="1863" spans="6:6" s="19" customFormat="1">
      <c r="F1863" s="92"/>
    </row>
    <row r="1864" spans="6:6" s="19" customFormat="1">
      <c r="F1864" s="92"/>
    </row>
    <row r="1865" spans="6:6" s="19" customFormat="1">
      <c r="F1865" s="92"/>
    </row>
    <row r="1866" spans="6:6" s="19" customFormat="1">
      <c r="F1866" s="92"/>
    </row>
    <row r="1867" spans="6:6" s="19" customFormat="1">
      <c r="F1867" s="92"/>
    </row>
    <row r="1868" spans="6:6" s="19" customFormat="1">
      <c r="F1868" s="92"/>
    </row>
    <row r="1869" spans="6:6" s="19" customFormat="1">
      <c r="F1869" s="92"/>
    </row>
    <row r="1870" spans="6:6" s="19" customFormat="1">
      <c r="F1870" s="92"/>
    </row>
    <row r="1871" spans="6:6" s="19" customFormat="1">
      <c r="F1871" s="92"/>
    </row>
    <row r="1872" spans="6:6" s="19" customFormat="1">
      <c r="F1872" s="92"/>
    </row>
    <row r="1873" spans="6:6" s="19" customFormat="1">
      <c r="F1873" s="92"/>
    </row>
    <row r="1874" spans="6:6" s="19" customFormat="1">
      <c r="F1874" s="92"/>
    </row>
    <row r="1875" spans="6:6" s="19" customFormat="1">
      <c r="F1875" s="92"/>
    </row>
    <row r="1876" spans="6:6" s="19" customFormat="1">
      <c r="F1876" s="92"/>
    </row>
    <row r="1877" spans="6:6" s="19" customFormat="1">
      <c r="F1877" s="92"/>
    </row>
    <row r="1878" spans="6:6" s="19" customFormat="1">
      <c r="F1878" s="92"/>
    </row>
    <row r="1879" spans="6:6" s="19" customFormat="1">
      <c r="F1879" s="92"/>
    </row>
    <row r="1880" spans="6:6" s="19" customFormat="1">
      <c r="F1880" s="92"/>
    </row>
    <row r="1881" spans="6:6" s="19" customFormat="1">
      <c r="F1881" s="92"/>
    </row>
    <row r="1882" spans="6:6" s="19" customFormat="1">
      <c r="F1882" s="92"/>
    </row>
    <row r="1883" spans="6:6" s="19" customFormat="1">
      <c r="F1883" s="92"/>
    </row>
    <row r="1884" spans="6:6" s="19" customFormat="1">
      <c r="F1884" s="92"/>
    </row>
    <row r="1885" spans="6:6" s="19" customFormat="1">
      <c r="F1885" s="92"/>
    </row>
    <row r="1886" spans="6:6" s="19" customFormat="1">
      <c r="F1886" s="92"/>
    </row>
    <row r="1887" spans="6:6" s="19" customFormat="1">
      <c r="F1887" s="92"/>
    </row>
    <row r="1888" spans="6:6" s="19" customFormat="1">
      <c r="F1888" s="92"/>
    </row>
    <row r="1889" spans="6:6" s="19" customFormat="1">
      <c r="F1889" s="92"/>
    </row>
    <row r="1890" spans="6:6" s="19" customFormat="1">
      <c r="F1890" s="92"/>
    </row>
    <row r="1891" spans="6:6" s="19" customFormat="1">
      <c r="F1891" s="92"/>
    </row>
    <row r="1892" spans="6:6" s="19" customFormat="1">
      <c r="F1892" s="92"/>
    </row>
    <row r="1893" spans="6:6" s="19" customFormat="1">
      <c r="F1893" s="92"/>
    </row>
    <row r="1894" spans="6:6" s="19" customFormat="1">
      <c r="F1894" s="92"/>
    </row>
    <row r="1895" spans="6:6" s="19" customFormat="1">
      <c r="F1895" s="92"/>
    </row>
    <row r="1896" spans="6:6" s="19" customFormat="1">
      <c r="F1896" s="92"/>
    </row>
    <row r="1897" spans="6:6" s="19" customFormat="1">
      <c r="F1897" s="92"/>
    </row>
    <row r="1898" spans="6:6" s="19" customFormat="1">
      <c r="F1898" s="92"/>
    </row>
    <row r="1899" spans="6:6" s="19" customFormat="1">
      <c r="F1899" s="92"/>
    </row>
    <row r="1900" spans="6:6" s="19" customFormat="1">
      <c r="F1900" s="92"/>
    </row>
    <row r="1901" spans="6:6" s="19" customFormat="1">
      <c r="F1901" s="92"/>
    </row>
    <row r="1902" spans="6:6" s="19" customFormat="1">
      <c r="F1902" s="92"/>
    </row>
    <row r="1903" spans="6:6" s="19" customFormat="1">
      <c r="F1903" s="92"/>
    </row>
    <row r="1904" spans="6:6" s="19" customFormat="1">
      <c r="F1904" s="92"/>
    </row>
    <row r="1905" spans="6:6" s="19" customFormat="1">
      <c r="F1905" s="92"/>
    </row>
    <row r="1906" spans="6:6" s="19" customFormat="1">
      <c r="F1906" s="92"/>
    </row>
    <row r="1907" spans="6:6" s="19" customFormat="1">
      <c r="F1907" s="92"/>
    </row>
    <row r="1908" spans="6:6" s="19" customFormat="1">
      <c r="F1908" s="92"/>
    </row>
    <row r="1909" spans="6:6" s="19" customFormat="1">
      <c r="F1909" s="92"/>
    </row>
    <row r="1910" spans="6:6" s="19" customFormat="1">
      <c r="F1910" s="92"/>
    </row>
    <row r="1911" spans="6:6" s="19" customFormat="1">
      <c r="F1911" s="92"/>
    </row>
    <row r="1912" spans="6:6" s="19" customFormat="1">
      <c r="F1912" s="92"/>
    </row>
    <row r="1913" spans="6:6" s="19" customFormat="1">
      <c r="F1913" s="92"/>
    </row>
    <row r="1914" spans="6:6" s="19" customFormat="1">
      <c r="F1914" s="92"/>
    </row>
    <row r="1915" spans="6:6" s="19" customFormat="1">
      <c r="F1915" s="92"/>
    </row>
    <row r="1916" spans="6:6" s="19" customFormat="1">
      <c r="F1916" s="92"/>
    </row>
    <row r="1917" spans="6:6" s="19" customFormat="1">
      <c r="F1917" s="92"/>
    </row>
    <row r="1918" spans="6:6" s="19" customFormat="1">
      <c r="F1918" s="92"/>
    </row>
    <row r="1919" spans="6:6" s="19" customFormat="1">
      <c r="F1919" s="92"/>
    </row>
    <row r="1920" spans="6:6" s="19" customFormat="1">
      <c r="F1920" s="92"/>
    </row>
    <row r="1921" spans="6:6" s="19" customFormat="1">
      <c r="F1921" s="92"/>
    </row>
    <row r="1922" spans="6:6" s="19" customFormat="1">
      <c r="F1922" s="92"/>
    </row>
    <row r="1923" spans="6:6" s="19" customFormat="1">
      <c r="F1923" s="92"/>
    </row>
    <row r="1924" spans="6:6" s="19" customFormat="1">
      <c r="F1924" s="92"/>
    </row>
    <row r="1925" spans="6:6" s="19" customFormat="1">
      <c r="F1925" s="92"/>
    </row>
    <row r="1926" spans="6:6" s="19" customFormat="1">
      <c r="F1926" s="92"/>
    </row>
    <row r="1927" spans="6:6" s="19" customFormat="1">
      <c r="F1927" s="92"/>
    </row>
    <row r="1928" spans="6:6" s="19" customFormat="1">
      <c r="F1928" s="92"/>
    </row>
    <row r="1929" spans="6:6" s="19" customFormat="1">
      <c r="F1929" s="92"/>
    </row>
    <row r="1930" spans="6:6" s="19" customFormat="1">
      <c r="F1930" s="92"/>
    </row>
    <row r="1931" spans="6:6" s="19" customFormat="1">
      <c r="F1931" s="92"/>
    </row>
    <row r="1932" spans="6:6" s="19" customFormat="1">
      <c r="F1932" s="92"/>
    </row>
    <row r="1933" spans="6:6" s="19" customFormat="1">
      <c r="F1933" s="92"/>
    </row>
    <row r="1934" spans="6:6" s="19" customFormat="1">
      <c r="F1934" s="92"/>
    </row>
    <row r="1935" spans="6:6" s="19" customFormat="1">
      <c r="F1935" s="92"/>
    </row>
    <row r="1936" spans="6:6" s="19" customFormat="1">
      <c r="F1936" s="92"/>
    </row>
    <row r="1937" spans="6:6" s="19" customFormat="1">
      <c r="F1937" s="92"/>
    </row>
    <row r="1938" spans="6:6" s="19" customFormat="1">
      <c r="F1938" s="92"/>
    </row>
    <row r="1939" spans="6:6" s="19" customFormat="1">
      <c r="F1939" s="92"/>
    </row>
    <row r="1940" spans="6:6" s="19" customFormat="1">
      <c r="F1940" s="92"/>
    </row>
    <row r="1941" spans="6:6" s="19" customFormat="1">
      <c r="F1941" s="92"/>
    </row>
    <row r="1942" spans="6:6" s="19" customFormat="1">
      <c r="F1942" s="92"/>
    </row>
    <row r="1943" spans="6:6" s="19" customFormat="1">
      <c r="F1943" s="92"/>
    </row>
    <row r="1944" spans="6:6" s="19" customFormat="1">
      <c r="F1944" s="92"/>
    </row>
    <row r="1945" spans="6:6" s="19" customFormat="1">
      <c r="F1945" s="92"/>
    </row>
    <row r="1946" spans="6:6" s="19" customFormat="1">
      <c r="F1946" s="92"/>
    </row>
    <row r="1947" spans="6:6" s="19" customFormat="1">
      <c r="F1947" s="92"/>
    </row>
    <row r="1948" spans="6:6" s="19" customFormat="1">
      <c r="F1948" s="92"/>
    </row>
    <row r="1949" spans="6:6" s="19" customFormat="1">
      <c r="F1949" s="92"/>
    </row>
    <row r="1950" spans="6:6" s="19" customFormat="1">
      <c r="F1950" s="92"/>
    </row>
    <row r="1951" spans="6:6" s="19" customFormat="1">
      <c r="F1951" s="92"/>
    </row>
    <row r="1952" spans="6:6" s="19" customFormat="1">
      <c r="F1952" s="92"/>
    </row>
    <row r="1953" spans="6:6" s="19" customFormat="1">
      <c r="F1953" s="92"/>
    </row>
    <row r="1954" spans="6:6" s="19" customFormat="1">
      <c r="F1954" s="92"/>
    </row>
    <row r="1955" spans="6:6" s="19" customFormat="1">
      <c r="F1955" s="92"/>
    </row>
    <row r="1956" spans="6:6" s="19" customFormat="1">
      <c r="F1956" s="92"/>
    </row>
    <row r="1957" spans="6:6" s="19" customFormat="1">
      <c r="F1957" s="92"/>
    </row>
    <row r="1958" spans="6:6" s="19" customFormat="1">
      <c r="F1958" s="92"/>
    </row>
    <row r="1959" spans="6:6" s="19" customFormat="1">
      <c r="F1959" s="92"/>
    </row>
    <row r="1960" spans="6:6" s="19" customFormat="1">
      <c r="F1960" s="92"/>
    </row>
    <row r="1961" spans="6:6" s="19" customFormat="1">
      <c r="F1961" s="92"/>
    </row>
    <row r="1962" spans="6:6" s="19" customFormat="1">
      <c r="F1962" s="92"/>
    </row>
    <row r="1963" spans="6:6" s="19" customFormat="1">
      <c r="F1963" s="92"/>
    </row>
    <row r="1964" spans="6:6" s="19" customFormat="1">
      <c r="F1964" s="92"/>
    </row>
    <row r="1965" spans="6:6" s="19" customFormat="1">
      <c r="F1965" s="92"/>
    </row>
    <row r="1966" spans="6:6" s="19" customFormat="1">
      <c r="F1966" s="92"/>
    </row>
    <row r="1967" spans="6:6" s="19" customFormat="1">
      <c r="F1967" s="92"/>
    </row>
    <row r="1968" spans="6:6" s="19" customFormat="1">
      <c r="F1968" s="92"/>
    </row>
    <row r="1969" spans="6:6" s="19" customFormat="1">
      <c r="F1969" s="92"/>
    </row>
    <row r="1970" spans="6:6" s="19" customFormat="1">
      <c r="F1970" s="92"/>
    </row>
    <row r="1971" spans="6:6" s="19" customFormat="1">
      <c r="F1971" s="92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4" fitToHeight="2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topLeftCell="A19" workbookViewId="0">
      <selection activeCell="E19" sqref="E19"/>
    </sheetView>
  </sheetViews>
  <sheetFormatPr defaultColWidth="9.140625" defaultRowHeight="14.25"/>
  <cols>
    <col min="1" max="1" width="9.140625" style="2"/>
    <col min="2" max="2" width="43.42578125" style="2" customWidth="1"/>
    <col min="3" max="3" width="31.28515625" style="2" customWidth="1"/>
    <col min="4" max="4" width="13.140625" style="2" customWidth="1"/>
    <col min="5" max="5" width="13.42578125" style="2" customWidth="1"/>
    <col min="6" max="6" width="14" style="2" customWidth="1"/>
    <col min="7" max="16384" width="9.140625" style="2"/>
  </cols>
  <sheetData>
    <row r="2" spans="1:9" ht="15.75" customHeight="1">
      <c r="A2" s="100" t="s">
        <v>126</v>
      </c>
      <c r="B2" s="100"/>
      <c r="C2" s="100"/>
      <c r="D2" s="100"/>
      <c r="E2" s="100"/>
      <c r="F2" s="100"/>
      <c r="G2" s="66"/>
      <c r="H2" s="66"/>
      <c r="I2" s="66"/>
    </row>
    <row r="3" spans="1:9" ht="18" customHeight="1">
      <c r="A3" s="100"/>
      <c r="B3" s="100"/>
      <c r="C3" s="100"/>
      <c r="D3" s="100"/>
      <c r="E3" s="100"/>
      <c r="F3" s="100"/>
      <c r="G3" s="66"/>
      <c r="H3" s="66"/>
      <c r="I3" s="66"/>
    </row>
    <row r="4" spans="1:9" ht="21" customHeight="1">
      <c r="A4" s="101" t="s">
        <v>455</v>
      </c>
      <c r="B4" s="101"/>
      <c r="C4" s="101"/>
      <c r="D4" s="101"/>
      <c r="E4" s="101"/>
      <c r="F4" s="101"/>
    </row>
    <row r="5" spans="1:9" ht="76.5">
      <c r="A5" s="67" t="s">
        <v>127</v>
      </c>
      <c r="B5" s="67" t="s">
        <v>128</v>
      </c>
      <c r="C5" s="67" t="s">
        <v>129</v>
      </c>
      <c r="D5" s="67" t="s">
        <v>449</v>
      </c>
      <c r="E5" s="67" t="s">
        <v>486</v>
      </c>
      <c r="F5" s="67" t="s">
        <v>148</v>
      </c>
    </row>
    <row r="6" spans="1:9">
      <c r="A6" s="68">
        <v>1</v>
      </c>
      <c r="B6" s="69">
        <v>2</v>
      </c>
      <c r="C6" s="69">
        <v>3</v>
      </c>
      <c r="D6" s="70">
        <v>4</v>
      </c>
      <c r="E6" s="71"/>
      <c r="F6" s="71"/>
    </row>
    <row r="7" spans="1:9" ht="36.75" customHeight="1">
      <c r="A7" s="94" t="s">
        <v>370</v>
      </c>
      <c r="B7" s="95" t="s">
        <v>358</v>
      </c>
      <c r="C7" s="72" t="s">
        <v>130</v>
      </c>
      <c r="D7" s="73">
        <f>SUM(D8)</f>
        <v>156761.48000000001</v>
      </c>
      <c r="E7" s="73">
        <f>SUM(E8)</f>
        <v>101390.6</v>
      </c>
      <c r="F7" s="74" t="s">
        <v>149</v>
      </c>
    </row>
    <row r="8" spans="1:9" ht="51" customHeight="1">
      <c r="A8" s="94" t="s">
        <v>371</v>
      </c>
      <c r="B8" s="95" t="s">
        <v>359</v>
      </c>
      <c r="C8" s="72" t="s">
        <v>131</v>
      </c>
      <c r="D8" s="73">
        <f>SUM(D9+D14+D20)</f>
        <v>156761.48000000001</v>
      </c>
      <c r="E8" s="73">
        <f>SUM(E9+E14+E20)</f>
        <v>101390.6</v>
      </c>
      <c r="F8" s="74" t="s">
        <v>149</v>
      </c>
    </row>
    <row r="9" spans="1:9" ht="38.25" customHeight="1">
      <c r="A9" s="93" t="s">
        <v>372</v>
      </c>
      <c r="B9" s="81" t="s">
        <v>132</v>
      </c>
      <c r="C9" s="75" t="s">
        <v>133</v>
      </c>
      <c r="D9" s="76">
        <f>SUM(D10-D12)</f>
        <v>0</v>
      </c>
      <c r="E9" s="77">
        <f>SUM(E10-E12)</f>
        <v>0</v>
      </c>
      <c r="F9" s="74" t="s">
        <v>149</v>
      </c>
    </row>
    <row r="10" spans="1:9" ht="49.5" customHeight="1">
      <c r="A10" s="93" t="s">
        <v>373</v>
      </c>
      <c r="B10" s="96" t="s">
        <v>360</v>
      </c>
      <c r="C10" s="75" t="s">
        <v>134</v>
      </c>
      <c r="D10" s="76">
        <f>SUM(D11)</f>
        <v>0</v>
      </c>
      <c r="E10" s="77">
        <f>SUM(E11)</f>
        <v>0</v>
      </c>
      <c r="F10" s="78" t="s">
        <v>149</v>
      </c>
    </row>
    <row r="11" spans="1:9" ht="60">
      <c r="A11" s="93" t="s">
        <v>374</v>
      </c>
      <c r="B11" s="96" t="s">
        <v>361</v>
      </c>
      <c r="C11" s="75" t="s">
        <v>135</v>
      </c>
      <c r="D11" s="76">
        <v>0</v>
      </c>
      <c r="E11" s="79">
        <v>0</v>
      </c>
      <c r="F11" s="78" t="s">
        <v>149</v>
      </c>
    </row>
    <row r="12" spans="1:9" ht="60">
      <c r="A12" s="93" t="s">
        <v>375</v>
      </c>
      <c r="B12" s="96" t="s">
        <v>136</v>
      </c>
      <c r="C12" s="75" t="s">
        <v>137</v>
      </c>
      <c r="D12" s="76">
        <f>SUM(D13)</f>
        <v>0</v>
      </c>
      <c r="E12" s="77">
        <f>SUM(E13)</f>
        <v>0</v>
      </c>
      <c r="F12" s="78" t="s">
        <v>149</v>
      </c>
    </row>
    <row r="13" spans="1:9" ht="60">
      <c r="A13" s="93" t="s">
        <v>376</v>
      </c>
      <c r="B13" s="96" t="s">
        <v>362</v>
      </c>
      <c r="C13" s="80" t="s">
        <v>138</v>
      </c>
      <c r="D13" s="76">
        <v>0</v>
      </c>
      <c r="E13" s="79">
        <v>0</v>
      </c>
      <c r="F13" s="78" t="s">
        <v>149</v>
      </c>
    </row>
    <row r="14" spans="1:9" ht="60">
      <c r="A14" s="93" t="s">
        <v>377</v>
      </c>
      <c r="B14" s="96" t="s">
        <v>363</v>
      </c>
      <c r="C14" s="75" t="s">
        <v>139</v>
      </c>
      <c r="D14" s="76">
        <f>SUM(D16-D18)</f>
        <v>-1716.87</v>
      </c>
      <c r="E14" s="77">
        <f>SUM(E16-E18)</f>
        <v>-1150.97</v>
      </c>
      <c r="F14" s="78">
        <f>E14/D14</f>
        <v>0.67038855591861946</v>
      </c>
    </row>
    <row r="15" spans="1:9" ht="45.75" customHeight="1">
      <c r="A15" s="93" t="s">
        <v>364</v>
      </c>
      <c r="B15" s="96" t="s">
        <v>363</v>
      </c>
      <c r="C15" s="75" t="s">
        <v>378</v>
      </c>
      <c r="D15" s="76">
        <f>SUM(D17-D19)</f>
        <v>-1716.87</v>
      </c>
      <c r="E15" s="77">
        <f>SUM(E17-E19)</f>
        <v>-1150.97</v>
      </c>
      <c r="F15" s="78">
        <f>E15/D15</f>
        <v>0.67038855591861946</v>
      </c>
    </row>
    <row r="16" spans="1:9" ht="60">
      <c r="A16" s="93" t="s">
        <v>365</v>
      </c>
      <c r="B16" s="96" t="s">
        <v>379</v>
      </c>
      <c r="C16" s="75" t="s">
        <v>140</v>
      </c>
      <c r="D16" s="76">
        <v>0</v>
      </c>
      <c r="E16" s="77">
        <f>SUM(E17)</f>
        <v>0</v>
      </c>
      <c r="F16" s="78" t="s">
        <v>149</v>
      </c>
    </row>
    <row r="17" spans="1:6" ht="65.25" customHeight="1">
      <c r="A17" s="93" t="s">
        <v>366</v>
      </c>
      <c r="B17" s="96" t="s">
        <v>380</v>
      </c>
      <c r="C17" s="75" t="s">
        <v>141</v>
      </c>
      <c r="D17" s="76">
        <v>0</v>
      </c>
      <c r="E17" s="79">
        <v>0</v>
      </c>
      <c r="F17" s="78" t="s">
        <v>149</v>
      </c>
    </row>
    <row r="18" spans="1:6" ht="75">
      <c r="A18" s="93" t="s">
        <v>367</v>
      </c>
      <c r="B18" s="96" t="s">
        <v>142</v>
      </c>
      <c r="C18" s="75" t="s">
        <v>143</v>
      </c>
      <c r="D18" s="76">
        <f>SUM(D19)</f>
        <v>1716.87</v>
      </c>
      <c r="E18" s="77">
        <f>SUM(E19)</f>
        <v>1150.97</v>
      </c>
      <c r="F18" s="78">
        <f>E19/D19</f>
        <v>0.67038855591861946</v>
      </c>
    </row>
    <row r="19" spans="1:6" ht="62.25" customHeight="1">
      <c r="A19" s="93" t="s">
        <v>368</v>
      </c>
      <c r="B19" s="96" t="s">
        <v>144</v>
      </c>
      <c r="C19" s="75" t="s">
        <v>145</v>
      </c>
      <c r="D19" s="76">
        <v>1716.87</v>
      </c>
      <c r="E19" s="79">
        <v>1150.97</v>
      </c>
      <c r="F19" s="78">
        <f>E19/D19</f>
        <v>0.67038855591861946</v>
      </c>
    </row>
    <row r="20" spans="1:6" ht="34.5" customHeight="1">
      <c r="A20" s="93" t="s">
        <v>369</v>
      </c>
      <c r="B20" s="96" t="s">
        <v>146</v>
      </c>
      <c r="C20" s="75" t="s">
        <v>147</v>
      </c>
      <c r="D20" s="76">
        <v>158478.35</v>
      </c>
      <c r="E20" s="82">
        <v>102541.57</v>
      </c>
      <c r="F20" s="74" t="s">
        <v>149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workbookViewId="0">
      <selection activeCell="B7" sqref="B7"/>
    </sheetView>
  </sheetViews>
  <sheetFormatPr defaultColWidth="9.140625" defaultRowHeight="14.25"/>
  <cols>
    <col min="1" max="1" width="49.42578125" style="2" customWidth="1"/>
    <col min="2" max="2" width="34.85546875" style="2" customWidth="1"/>
    <col min="3" max="16384" width="9.140625" style="2"/>
  </cols>
  <sheetData>
    <row r="2" spans="1:2" ht="18" customHeight="1">
      <c r="A2" s="102" t="s">
        <v>121</v>
      </c>
      <c r="B2" s="102"/>
    </row>
    <row r="3" spans="1:2" ht="19.5" customHeight="1">
      <c r="A3" s="102" t="s">
        <v>122</v>
      </c>
      <c r="B3" s="102"/>
    </row>
    <row r="4" spans="1:2" ht="22.5" customHeight="1">
      <c r="A4" s="103" t="s">
        <v>456</v>
      </c>
      <c r="B4" s="103"/>
    </row>
    <row r="5" spans="1:2" ht="42.75">
      <c r="A5" s="83" t="s">
        <v>119</v>
      </c>
      <c r="B5" s="84" t="s">
        <v>120</v>
      </c>
    </row>
    <row r="6" spans="1:2">
      <c r="A6" s="85" t="s">
        <v>123</v>
      </c>
      <c r="B6" s="86">
        <v>6473.2</v>
      </c>
    </row>
    <row r="8" spans="1:2">
      <c r="B8" s="2" t="s">
        <v>57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>
      <selection activeCell="A4" sqref="A4"/>
    </sheetView>
  </sheetViews>
  <sheetFormatPr defaultColWidth="9.140625" defaultRowHeight="14.25"/>
  <cols>
    <col min="1" max="1" width="54" style="2" customWidth="1"/>
    <col min="2" max="2" width="17.85546875" style="2" customWidth="1"/>
    <col min="3" max="16384" width="9.140625" style="2"/>
  </cols>
  <sheetData>
    <row r="2" spans="1:2" ht="61.5" customHeight="1">
      <c r="A2" s="104" t="s">
        <v>125</v>
      </c>
      <c r="B2" s="104"/>
    </row>
    <row r="3" spans="1:2" ht="24" customHeight="1">
      <c r="A3" s="103" t="s">
        <v>455</v>
      </c>
      <c r="B3" s="103"/>
    </row>
    <row r="4" spans="1:2" ht="38.25">
      <c r="A4" s="87" t="s">
        <v>119</v>
      </c>
      <c r="B4" s="88" t="s">
        <v>120</v>
      </c>
    </row>
    <row r="5" spans="1:2" ht="24.75" customHeight="1">
      <c r="A5" s="89" t="s">
        <v>124</v>
      </c>
      <c r="B5" s="90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IvanovaOI</cp:lastModifiedBy>
  <cp:lastPrinted>2023-04-04T08:20:44Z</cp:lastPrinted>
  <dcterms:created xsi:type="dcterms:W3CDTF">2015-01-16T05:02:30Z</dcterms:created>
  <dcterms:modified xsi:type="dcterms:W3CDTF">2023-04-04T10:34:05Z</dcterms:modified>
</cp:coreProperties>
</file>