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40" windowWidth="14940" windowHeight="9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<sst xmlns="http://schemas.openxmlformats.org/spreadsheetml/2006/main" count="542" uniqueCount="196">
  <si>
    <t xml:space="preserve">Мероприятие 3.1.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поддержке, </t>
  </si>
  <si>
    <t>Номера целевых показателей, на достижение которых направлены мероприятия</t>
  </si>
  <si>
    <t>ВСЕГО ПО ПОДПРОГРАММЕ, В ТОМ ЧИСЛЕ: "РАЗВИТИЕ ТУРИЗМА В НЕВЬЯНСКОМ ГОРОДСКОМ ОКРУГЕ НА 2015-2021 ГОДЫ"</t>
  </si>
  <si>
    <t>Прочие нужды</t>
  </si>
  <si>
    <t>3.1.3.</t>
  </si>
  <si>
    <t>«Прочие нужды»</t>
  </si>
  <si>
    <t>Наименование мероприятия/Источники расходов на финансирование</t>
  </si>
  <si>
    <t>ПОДПРОГРАММА  3. "РАЗВИТИЕ ДОПОЛНИТЕЛЬНОГО ОБРАЗОВАНИЯ В ОБЛАСТИ ИСКУССТВА"</t>
  </si>
  <si>
    <t>местный бюджет</t>
  </si>
  <si>
    <t>1.1.1.</t>
  </si>
  <si>
    <t>2.1.9., 2.2.3.</t>
  </si>
  <si>
    <t>ВСЕГО ПО МУНИЦИПАЛЬНОЙ ПРОГРАММЕ, В ТОМ ЧИСЛЕ:</t>
  </si>
  <si>
    <t>4.1.1., 4.1.2.</t>
  </si>
  <si>
    <t>Текущая. Внесение изменений;«Развитие культуры и туризма в Невьянском городском округе до 2021 года»</t>
  </si>
  <si>
    <t>1.2.1.</t>
  </si>
  <si>
    <t>Мероприятие 2.4. Обеспечение мероприятий по укреплению и развитию материально-технической базы муниципальных учреждений культурно-досуговой сферы</t>
  </si>
  <si>
    <t>3.1.1.</t>
  </si>
  <si>
    <t>ПОДПРОГРАММА  1. "РАЗВИТИЕ ТУРИЗМА В НЕВЬЯНСКОМ ГОРОДСКОМ ОКРУГЕ НА 2015-2021 ГОДЫ"</t>
  </si>
  <si>
    <t>Мероприятие 1.6. Организация и проведение событийных туристических мероприятий</t>
  </si>
  <si>
    <t>Мероприятие 2.7. Выплата премий в области культуры</t>
  </si>
  <si>
    <t>Мероприятие 2.1. Организация библиотечного обслуживания населения, формирование и хранение библиотечных фондов муниципальных библиотек</t>
  </si>
  <si>
    <t>Мероприятие 2.6. Общегородские мероприятия в сфере культуры и искусства</t>
  </si>
  <si>
    <t>Мероприятие 2.12. Капитальный ремонт зданий и помещений, в который размещаются муниципальные учреждения культуры, приведение в соответствие с требованиями пожарной безопасности и санитарного законодательства</t>
  </si>
  <si>
    <t>2.2.1., 2.2.2., 2.2.3., 2.2.4.</t>
  </si>
  <si>
    <t/>
  </si>
  <si>
    <t>ПОДПРОГРАММА  4. "ОБЕСПЕЧЕНИЕ РЕАЛИЗАЦИИ ГОСУДАРСТВЕННОЙ ПРОГРАММЫ " РАЗВИТИЕ КУЛЬТУРЫ И ТУРИЗМА В НЕВЬЯНСКОМ ГОРОДСКОМ ОКРУГЕ ДО 2021ГОДА"</t>
  </si>
  <si>
    <t>Мероприятие 2.11. Участие в конкурсном отборе на предоставление государственной поддержки на конкурсной основе муниципальным учреждениям культуры Свердловской области (гранты)</t>
  </si>
  <si>
    <t>всего</t>
  </si>
  <si>
    <t>областной бюджет</t>
  </si>
  <si>
    <t>1.3.1.</t>
  </si>
  <si>
    <t>ВСЕГО ПО ПОДПРОГРАММЕ, В ТОМ ЧИСЛЕ: "ОБЕСПЕЧЕНИЕ РЕАЛИЗАЦИИ ГОСУДАРСТВЕННОЙ ПРОГРАММЫ " РАЗВИТИЕ КУЛЬТУРЫ И ТУРИЗМА В НЕВЬЯНСКОМ ГОРОДСКОМ ОКРУГЕ ДО 2021ГОДА"</t>
  </si>
  <si>
    <t>1.3.2.</t>
  </si>
  <si>
    <t>Мероприятие 4.1. Методическая работа в сфере культуры и художественного образования</t>
  </si>
  <si>
    <t>3.2.2.</t>
  </si>
  <si>
    <t>Мероприятие 1.2. Изготовление и установка средств сопровождения туристов на русском и английском языках</t>
  </si>
  <si>
    <t xml:space="preserve">Мероприятие 1.3. Работа с инвесторами и предпринимателями, участвующими в развитии инфраструктуры туризма </t>
  </si>
  <si>
    <t>2.3.2., 3.2.1.</t>
  </si>
  <si>
    <t>2.1.2., 2.1.5., 2.1.8.</t>
  </si>
  <si>
    <t>федеральный бюджет</t>
  </si>
  <si>
    <t>Мероприятие 2.10. Участие в международных проектах и программах Урало-Сибирской федерации ассоциации центров и клубов ЮНЕСКО</t>
  </si>
  <si>
    <t>Всего по направлению «Прочие нужды», в том числе:</t>
  </si>
  <si>
    <t>Мероприятие 3.4. Капитальный ремонт зданий и помещений, которых размещаются муниципальные организации дополнительного образования в сфере искусства</t>
  </si>
  <si>
    <t>2.1.2., 2.1.3., 2.1.4.</t>
  </si>
  <si>
    <t>2.1.9.</t>
  </si>
  <si>
    <t>№ строки</t>
  </si>
  <si>
    <t>Мероприятие 3.5. Разработка научно-исследовательской и проектной документации по сохранению объекта культурного наследия "Купеческий особняк" по адресу г. Невьянск, ул. Профсоюзов,4</t>
  </si>
  <si>
    <t>Мероприятие 1.5. Вовлечение местного населения в предпринимательскую деятельность в сфере туризма</t>
  </si>
  <si>
    <t>Мероприятие 3.2. Обеспечение мероприятий по укреплению и развитию материально-технической базы муниципальных учреждений дополнительного образования в области искусства</t>
  </si>
  <si>
    <t>2.1.1., 2.1.6., 2.2.1.</t>
  </si>
  <si>
    <t xml:space="preserve">Мероприятие 2.9. Вручение памятных подарков и цветов ветеранам, достигшим 90-летнего возраста </t>
  </si>
  <si>
    <t>Мероприятие 1.1. Организация системы мониторинга туристических маршрутов</t>
  </si>
  <si>
    <t xml:space="preserve">Мероприятие 1.7. Организация экскурсионных поездок для творчески одаренных детей </t>
  </si>
  <si>
    <t>4.1.1.</t>
  </si>
  <si>
    <t>Мероприятие 4.2. Обеспечение деятельности учреждений культуры</t>
  </si>
  <si>
    <t>ПЛАН МЕРОПРИЯТИЙ</t>
  </si>
  <si>
    <t>Мероприятие 3.3. Организация и обеспечения деятельности муниципальных учреждений дополнительного образования в области искусства</t>
  </si>
  <si>
    <t>Мероприятие 2.15. Увековечивание памяти защитников Отечества и выдающихся земляков</t>
  </si>
  <si>
    <t>Мероприятие 2.3. Обеспечение мероприятий по укреплению и развитию материально-технической базы муниципальных библиотек</t>
  </si>
  <si>
    <t>3.1.1., 3.1.2., 3.1.4.</t>
  </si>
  <si>
    <t>2.1.2., 2.1.4.</t>
  </si>
  <si>
    <t>Мероприятие 1.4. Подготовка туристических кадров и повышение квалификации работников в сфере культуры</t>
  </si>
  <si>
    <t>по выполнению муниципальной программы</t>
  </si>
  <si>
    <t>Мероприятие 2.5. Проведение ремонтных работ памятников воинской славы</t>
  </si>
  <si>
    <t>Мероприятие 2.2. Организация и обеспечение деятельности учреждений культуры и искусства культурно-досуговой сферы</t>
  </si>
  <si>
    <t>ВСЕГО ПО ПОДПРОГРАММЕ, В ТОМ ЧИСЛЕ: "РАЗВИТИЕ КУЛЬТУРЫ В НЕВЬЯНСКОМ ГОРОДСКОМ ОКРУГЕ" НА 2015-2021 ГОДЫ</t>
  </si>
  <si>
    <t>Мероприятие 2.13.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</si>
  <si>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2</t>
  </si>
  <si>
    <t>3</t>
  </si>
  <si>
    <t>4</t>
  </si>
  <si>
    <t>5</t>
  </si>
  <si>
    <t>False</t>
  </si>
  <si>
    <t xml:space="preserve">Мероприятие 2.8. Проведение мероприятий с участием Главы Невьянского городского округа </t>
  </si>
  <si>
    <t>-</t>
  </si>
  <si>
    <t>Мероприятие 1.8. Реализация мероприятий, направленных на продвижение туристического продукта и получение туристического потенциала НГО</t>
  </si>
  <si>
    <t>ВСЕГО ПО ПОДПРОГРАММЕ, В ТОМ ЧИСЛЕ: "РАЗВИТИЕ ДОПОЛНИТЕЛЬНОГО ОБРАЗОВАНИЯ В ОБЛАСТИ ИСКУССТВА"</t>
  </si>
  <si>
    <t>ПОДПРОГРАММА  2. "РАЗВИТИЕ КУЛЬТУРЫ В НЕВЬЯНСКОМ ГОРОДСКОМ ОКРУГЕ" НА 2015-2021 ГОДЫ</t>
  </si>
  <si>
    <t>Мероприятие 2.14. Осуществление издательской деятельности</t>
  </si>
  <si>
    <t>1. «Прочие нужды»</t>
  </si>
  <si>
    <t>Ready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</si>
  <si>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</si>
  <si>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</si>
  <si>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</si>
  <si>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</si>
  <si>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</si>
  <si>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</si>
  <si>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</si>
  <si>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</si>
  <si>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</si>
  <si>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</si>
  <si>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</si>
  <si>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</si>
  <si>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</si>
  <si>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</si>
  <si>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</si>
  <si>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</si>
  <si>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</si>
  <si>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</si>
  <si>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</si>
  <si>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</si>
  <si>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</si>
  <si>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</si>
  <si>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</si>
  <si>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</si>
  <si>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</si>
  <si>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</si>
  <si>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</si>
  <si>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</si>
  <si>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</si>
  <si>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</si>
  <si>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</si>
  <si>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</si>
  <si>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</si>
  <si>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</si>
  <si>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</si>
  <si>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</si>
  <si>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</si>
  <si>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</si>
  <si>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</si>
  <si>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</si>
  <si>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</si>
  <si>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</si>
  <si>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</si>
  <si>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</si>
  <si>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</si>
  <si>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</si>
  <si>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</si>
  <si>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</si>
  <si>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</si>
  <si>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</si>
  <si>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</si>
  <si>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</si>
  <si>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</si>
  <si>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</si>
  <si>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</si>
  <si>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</si>
  <si>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</si>
  <si>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</si>
  <si>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</si>
  <si>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</si>
  <si>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</si>
  <si>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</si>
  <si>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</si>
  <si>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</si>
  <si>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</si>
  <si>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</si>
  <si>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</si>
  <si>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</si>
  <si>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</si>
  <si>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</si>
  <si>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</si>
  <si>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</si>
  <si>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</si>
  <si>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Мероприятие 2.17. Использование возможностей интернет-сайтов и социальных сетей для продвижения информации о культурно-досуговой деятельности</t>
  </si>
  <si>
    <t>2.1.10</t>
  </si>
  <si>
    <t>2.1.9</t>
  </si>
  <si>
    <t>2.2.5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</si>
  <si>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</si>
  <si>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</si>
  <si>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</si>
  <si>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</si>
  <si>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</si>
  <si>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</si>
  <si>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</si>
  <si>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</si>
  <si>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</si>
  <si>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</si>
  <si>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</si>
  <si>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</si>
  <si>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</si>
  <si>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</si>
  <si>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</si>
  <si>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</si>
  <si>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</si>
  <si>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</si>
  <si>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</si>
  <si>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</si>
  <si>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</si>
  <si>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</si>
  <si>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</si>
  <si>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</si>
  <si>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</si>
  <si>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</si>
  <si>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</si>
  <si>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</si>
  <si>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</si>
  <si>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</si>
  <si>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3.45</t>
  </si>
  <si>
    <t>3.46</t>
  </si>
  <si>
    <t>3.47</t>
  </si>
  <si>
    <t>4.22</t>
  </si>
  <si>
    <t>4.23</t>
  </si>
  <si>
    <t>Мероприятие 3.6. Авторский и технический надзор при проведении работ по сохранению объектов культурного наследия.</t>
  </si>
  <si>
    <t>Мероприятие 2.16. На выплату денежного поощрения лучшим муниципальным учреждениям культуры, находящимся на территориях сельских поселений Свердловской области.</t>
  </si>
  <si>
    <t>4.24</t>
  </si>
  <si>
    <t>3.48</t>
  </si>
  <si>
    <t>Приложение №2 к постановлению администрации Невьянского городского округа от  23.10.2018 г.      №  1887-п Приложение № 2 к муниципальной программе  «Развитие культуры и туризма в Невьянском городском округе до 2021 года»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</si>
</sst>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[$-FC19]d\ mmmm\ yyyy\ &quot;г.&quot;"/>
    <numFmt numFmtId="186" formatCode="0.000"/>
  </numFmts>
  <fonts count="4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6" fillId="3" borderId="0" applyNumberFormat="0" applyBorder="0" applyAlignment="0" applyProtection="0"/>
    <xf numFmtId="0" fontId="31" fillId="4" borderId="0" applyNumberFormat="0" applyBorder="0" applyAlignment="0" applyProtection="0"/>
    <xf numFmtId="0" fontId="6" fillId="5" borderId="0" applyNumberFormat="0" applyBorder="0" applyAlignment="0" applyProtection="0"/>
    <xf numFmtId="0" fontId="31" fillId="6" borderId="0" applyNumberFormat="0" applyBorder="0" applyAlignment="0" applyProtection="0"/>
    <xf numFmtId="0" fontId="6" fillId="7" borderId="0" applyNumberFormat="0" applyBorder="0" applyAlignment="0" applyProtection="0"/>
    <xf numFmtId="0" fontId="31" fillId="8" borderId="0" applyNumberFormat="0" applyBorder="0" applyAlignment="0" applyProtection="0"/>
    <xf numFmtId="0" fontId="6" fillId="9" borderId="0" applyNumberFormat="0" applyBorder="0" applyAlignment="0" applyProtection="0"/>
    <xf numFmtId="0" fontId="31" fillId="10" borderId="0" applyNumberFormat="0" applyBorder="0" applyAlignment="0" applyProtection="0"/>
    <xf numFmtId="0" fontId="6" fillId="11" borderId="0" applyNumberFormat="0" applyBorder="0" applyAlignment="0" applyProtection="0"/>
    <xf numFmtId="0" fontId="31" fillId="12" borderId="0" applyNumberFormat="0" applyBorder="0" applyAlignment="0" applyProtection="0"/>
    <xf numFmtId="0" fontId="6" fillId="13" borderId="0" applyNumberFormat="0" applyBorder="0" applyAlignment="0" applyProtection="0"/>
    <xf numFmtId="0" fontId="31" fillId="14" borderId="0" applyNumberFormat="0" applyBorder="0" applyAlignment="0" applyProtection="0"/>
    <xf numFmtId="0" fontId="6" fillId="15" borderId="0" applyNumberFormat="0" applyBorder="0" applyAlignment="0" applyProtection="0"/>
    <xf numFmtId="0" fontId="31" fillId="16" borderId="0" applyNumberFormat="0" applyBorder="0" applyAlignment="0" applyProtection="0"/>
    <xf numFmtId="0" fontId="6" fillId="17" borderId="0" applyNumberFormat="0" applyBorder="0" applyAlignment="0" applyProtection="0"/>
    <xf numFmtId="0" fontId="31" fillId="18" borderId="0" applyNumberFormat="0" applyBorder="0" applyAlignment="0" applyProtection="0"/>
    <xf numFmtId="0" fontId="6" fillId="19" borderId="0" applyNumberFormat="0" applyBorder="0" applyAlignment="0" applyProtection="0"/>
    <xf numFmtId="0" fontId="31" fillId="20" borderId="0" applyNumberFormat="0" applyBorder="0" applyAlignment="0" applyProtection="0"/>
    <xf numFmtId="0" fontId="6" fillId="21" borderId="0" applyNumberFormat="0" applyBorder="0" applyAlignment="0" applyProtection="0"/>
    <xf numFmtId="0" fontId="31" fillId="22" borderId="0" applyNumberFormat="0" applyBorder="0" applyAlignment="0" applyProtection="0"/>
    <xf numFmtId="0" fontId="6" fillId="23" borderId="0" applyNumberFormat="0" applyBorder="0" applyAlignment="0" applyProtection="0"/>
    <xf numFmtId="0" fontId="31" fillId="24" borderId="0" applyNumberFormat="0" applyBorder="0" applyAlignment="0" applyProtection="0"/>
    <xf numFmtId="0" fontId="6" fillId="25" borderId="0" applyNumberFormat="0" applyBorder="0" applyAlignment="0" applyProtection="0"/>
    <xf numFmtId="0" fontId="32" fillId="26" borderId="0" applyNumberFormat="0" applyBorder="0" applyAlignment="0" applyProtection="0"/>
    <xf numFmtId="0" fontId="7" fillId="26" borderId="0" applyNumberFormat="0" applyBorder="0" applyAlignment="0" applyProtection="0"/>
    <xf numFmtId="0" fontId="32" fillId="27" borderId="0" applyNumberFormat="0" applyBorder="0" applyAlignment="0" applyProtection="0"/>
    <xf numFmtId="0" fontId="7" fillId="27" borderId="0" applyNumberFormat="0" applyBorder="0" applyAlignment="0" applyProtection="0"/>
    <xf numFmtId="0" fontId="32" fillId="28" borderId="0" applyNumberFormat="0" applyBorder="0" applyAlignment="0" applyProtection="0"/>
    <xf numFmtId="0" fontId="7" fillId="28" borderId="0" applyNumberFormat="0" applyBorder="0" applyAlignment="0" applyProtection="0"/>
    <xf numFmtId="0" fontId="32" fillId="29" borderId="0" applyNumberFormat="0" applyBorder="0" applyAlignment="0" applyProtection="0"/>
    <xf numFmtId="0" fontId="7" fillId="29" borderId="0" applyNumberFormat="0" applyBorder="0" applyAlignment="0" applyProtection="0"/>
    <xf numFmtId="0" fontId="32" fillId="30" borderId="0" applyNumberFormat="0" applyBorder="0" applyAlignment="0" applyProtection="0"/>
    <xf numFmtId="0" fontId="7" fillId="30" borderId="0" applyNumberFormat="0" applyBorder="0" applyAlignment="0" applyProtection="0"/>
    <xf numFmtId="0" fontId="32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33" fillId="38" borderId="1" applyNumberFormat="0" applyAlignment="0" applyProtection="0"/>
    <xf numFmtId="0" fontId="34" fillId="39" borderId="2" applyNumberFormat="0" applyAlignment="0" applyProtection="0"/>
    <xf numFmtId="0" fontId="35" fillId="39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40" borderId="7" applyNumberFormat="0" applyAlignment="0" applyProtection="0"/>
    <xf numFmtId="0" fontId="39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4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0" fontId="13" fillId="45" borderId="10" xfId="0" applyNumberFormat="1" applyFont="1" applyFill="1" applyBorder="1" applyAlignment="1">
      <alignment horizontal="left" vertical="top" wrapText="1"/>
    </xf>
    <xf numFmtId="0" fontId="14" fillId="45" borderId="10" xfId="0" applyNumberFormat="1" applyFont="1" applyFill="1" applyBorder="1" applyAlignment="1">
      <alignment horizontal="left" vertical="top" wrapText="1"/>
    </xf>
    <xf numFmtId="0" fontId="15" fillId="45" borderId="12" xfId="0" applyNumberFormat="1" applyFont="1" applyFill="1" applyBorder="1" applyAlignment="1">
      <alignment vertical="center"/>
    </xf>
    <xf numFmtId="0" fontId="16" fillId="45" borderId="12" xfId="0" applyNumberFormat="1" applyFont="1" applyFill="1" applyBorder="1" applyAlignment="1">
      <alignment vertical="center"/>
    </xf>
    <xf numFmtId="0" fontId="15" fillId="45" borderId="0" xfId="0" applyNumberFormat="1" applyFont="1" applyFill="1" applyAlignment="1">
      <alignment vertical="center"/>
    </xf>
    <xf numFmtId="0" fontId="16" fillId="45" borderId="0" xfId="0" applyNumberFormat="1" applyFont="1" applyFill="1" applyAlignment="1">
      <alignment vertical="center"/>
    </xf>
    <xf numFmtId="49" fontId="13" fillId="45" borderId="10" xfId="0" applyNumberFormat="1" applyFont="1" applyFill="1" applyBorder="1" applyAlignment="1">
      <alignment horizontal="left" vertical="top" wrapText="1"/>
    </xf>
    <xf numFmtId="49" fontId="14" fillId="45" borderId="10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5" fillId="45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0" fontId="13" fillId="0" borderId="10" xfId="0" applyNumberFormat="1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horizontal="right" vertical="top" wrapText="1"/>
    </xf>
    <xf numFmtId="0" fontId="14" fillId="0" borderId="10" xfId="0" applyNumberFormat="1" applyFont="1" applyFill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horizontal="righ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right" vertical="top" wrapText="1"/>
    </xf>
    <xf numFmtId="184" fontId="13" fillId="0" borderId="10" xfId="0" applyNumberFormat="1" applyFont="1" applyFill="1" applyBorder="1" applyAlignment="1">
      <alignment horizontal="right" vertical="top" wrapText="1"/>
    </xf>
    <xf numFmtId="184" fontId="14" fillId="0" borderId="10" xfId="0" applyNumberFormat="1" applyFont="1" applyFill="1" applyBorder="1" applyAlignment="1">
      <alignment horizontal="right" vertical="top" wrapText="1"/>
    </xf>
    <xf numFmtId="184" fontId="1" fillId="0" borderId="11" xfId="0" applyNumberFormat="1" applyFont="1" applyFill="1" applyBorder="1" applyAlignment="1">
      <alignment horizontal="right" vertical="top" wrapText="1"/>
    </xf>
    <xf numFmtId="2" fontId="13" fillId="0" borderId="11" xfId="0" applyNumberFormat="1" applyFont="1" applyFill="1" applyBorder="1" applyAlignment="1">
      <alignment horizontal="right" vertical="top" wrapText="1"/>
    </xf>
    <xf numFmtId="0" fontId="0" fillId="0" borderId="0" xfId="0" applyNumberFormat="1" applyFill="1" applyAlignment="1">
      <alignment vertical="center"/>
    </xf>
    <xf numFmtId="2" fontId="3" fillId="0" borderId="0" xfId="0" applyNumberFormat="1" applyFont="1" applyBorder="1" applyAlignment="1">
      <alignment horizontal="right" wrapText="1"/>
    </xf>
    <xf numFmtId="184" fontId="14" fillId="45" borderId="0" xfId="0" applyNumberFormat="1" applyFont="1" applyFill="1" applyBorder="1" applyAlignment="1">
      <alignment horizontal="right" vertical="top" wrapText="1"/>
    </xf>
    <xf numFmtId="0" fontId="16" fillId="0" borderId="0" xfId="0" applyNumberFormat="1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2" fontId="14" fillId="45" borderId="0" xfId="0" applyNumberFormat="1" applyFont="1" applyFill="1" applyBorder="1" applyAlignment="1">
      <alignment horizontal="right" vertical="top" wrapText="1"/>
    </xf>
    <xf numFmtId="0" fontId="0" fillId="0" borderId="0" xfId="0" applyNumberFormat="1" applyBorder="1" applyAlignment="1">
      <alignment vertical="center"/>
    </xf>
    <xf numFmtId="184" fontId="0" fillId="0" borderId="0" xfId="0" applyNumberFormat="1" applyAlignment="1">
      <alignment vertical="center"/>
    </xf>
    <xf numFmtId="49" fontId="13" fillId="0" borderId="10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left" vertical="top" wrapText="1"/>
    </xf>
    <xf numFmtId="184" fontId="13" fillId="0" borderId="11" xfId="0" applyNumberFormat="1" applyFont="1" applyFill="1" applyBorder="1" applyAlignment="1">
      <alignment horizontal="right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49" fontId="1" fillId="46" borderId="11" xfId="0" applyNumberFormat="1" applyFont="1" applyFill="1" applyBorder="1" applyAlignment="1">
      <alignment horizontal="left" vertical="top" wrapText="1"/>
    </xf>
    <xf numFmtId="0" fontId="0" fillId="47" borderId="0" xfId="0" applyNumberFormat="1" applyFill="1" applyAlignment="1">
      <alignment vertical="center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126"/>
  <sheetViews>
    <sheetView tabSelected="1" zoomScalePageLayoutView="0" workbookViewId="0" topLeftCell="A2">
      <selection activeCell="T7" sqref="T7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0" width="14.7109375" style="1" customWidth="1"/>
    <col min="11" max="11" width="18.00390625" style="1" customWidth="1"/>
    <col min="12" max="14" width="9.140625" style="1" hidden="1" customWidth="1"/>
    <col min="15" max="15" width="9.57421875" style="1" bestFit="1" customWidth="1"/>
    <col min="16" max="16" width="11.00390625" style="1" customWidth="1"/>
    <col min="17" max="16384" width="9.140625" style="1" customWidth="1"/>
  </cols>
  <sheetData>
    <row r="1" spans="1:2" ht="12.75" customHeight="1" hidden="1">
      <c r="A1" s="1" t="s">
        <v>78</v>
      </c>
      <c r="B1" s="1" t="str">
        <f>CONCATENATE("Приложение № 2 к муниципальной программе  ",SUBSTITUTE(RIGHT(MID(";"&amp;SUBSTITUTE(L2,";",REPT(";",999)),1,999*6),999),";",""))</f>
        <v>Приложение № 2 к муниципальной программе  «Развитие культуры и туризма в Невьянском городском округе до 2021 года»</v>
      </c>
    </row>
    <row r="2" spans="1:12" ht="84.75" customHeight="1">
      <c r="A2" s="9"/>
      <c r="B2" s="9"/>
      <c r="C2" s="33"/>
      <c r="D2" s="9"/>
      <c r="E2" s="9"/>
      <c r="F2" s="9"/>
      <c r="G2" s="9"/>
      <c r="H2" s="8"/>
      <c r="I2" s="53" t="s">
        <v>195</v>
      </c>
      <c r="J2" s="54"/>
      <c r="K2" s="54"/>
      <c r="L2" s="1" t="s">
        <v>13</v>
      </c>
    </row>
    <row r="3" spans="1:11" ht="17.25" customHeight="1">
      <c r="A3" s="55" t="s">
        <v>54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s="3" customFormat="1" ht="14.25">
      <c r="A4" s="55" t="s">
        <v>61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8" customHeight="1">
      <c r="A5" s="57" t="str">
        <f>SUBSTITUTE(RIGHT(MID(";"&amp;SUBSTITUTE(L2,";",REPT(";",999)),1,999*6),999),";","")</f>
        <v>«Развитие культуры и туризма в Невьянском городском округе до 2021 года»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s="2" customFormat="1" ht="12.75" customHeight="1">
      <c r="A6" s="56" t="s">
        <v>44</v>
      </c>
      <c r="B6" s="56" t="s">
        <v>6</v>
      </c>
      <c r="C6" s="58" t="str">
        <f>CONCATENATE("Объёмы расходов на выполнение мероприятия за счёт всех источников ресурсного обеспечения, ",N8)</f>
        <v>Объёмы расходов на выполнение мероприятия за счёт всех источников ресурсного обеспечения, тыс. руб.</v>
      </c>
      <c r="D6" s="59"/>
      <c r="E6" s="59"/>
      <c r="F6" s="59"/>
      <c r="G6" s="59"/>
      <c r="H6" s="59"/>
      <c r="I6" s="59"/>
      <c r="J6" s="59"/>
      <c r="K6" s="56" t="s">
        <v>1</v>
      </c>
    </row>
    <row r="7" spans="1:11" s="2" customFormat="1" ht="56.25" customHeight="1">
      <c r="A7" s="56"/>
      <c r="B7" s="56"/>
      <c r="C7" s="4" t="s">
        <v>27</v>
      </c>
      <c r="D7" s="10">
        <v>2015</v>
      </c>
      <c r="E7" s="10">
        <v>2016</v>
      </c>
      <c r="F7" s="10">
        <v>2017</v>
      </c>
      <c r="G7" s="10">
        <v>2018</v>
      </c>
      <c r="H7" s="10">
        <v>2019</v>
      </c>
      <c r="I7" s="10">
        <v>2020</v>
      </c>
      <c r="J7" s="10">
        <v>2021</v>
      </c>
      <c r="K7" s="56"/>
    </row>
    <row r="8" spans="1:14" s="2" customFormat="1" ht="12.75">
      <c r="A8" s="5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5">
        <v>10</v>
      </c>
      <c r="K8" s="6">
        <v>11</v>
      </c>
      <c r="N8" s="1" t="str">
        <f>IF(N9="False","тыс. руб.","руб.")</f>
        <v>тыс. руб.</v>
      </c>
    </row>
    <row r="9" spans="1:14" ht="51">
      <c r="A9" s="17" t="s">
        <v>79</v>
      </c>
      <c r="B9" s="22" t="s">
        <v>11</v>
      </c>
      <c r="C9" s="23">
        <f aca="true" t="shared" si="0" ref="C9:C16">SUM(D9:J9)</f>
        <v>783113.4200000002</v>
      </c>
      <c r="D9" s="28">
        <f>SUM(D10:D12)</f>
        <v>96205.90000000001</v>
      </c>
      <c r="E9" s="23">
        <v>102160.9</v>
      </c>
      <c r="F9" s="23">
        <f>SUM(F10:F12)</f>
        <v>114007.39</v>
      </c>
      <c r="G9" s="23">
        <f>SUM(G10:G12)</f>
        <v>118502.22</v>
      </c>
      <c r="H9" s="23">
        <f>SUM(H10:H12)</f>
        <v>114905.51000000001</v>
      </c>
      <c r="I9" s="23">
        <f>SUM(I10:I12)</f>
        <v>114944.70000000001</v>
      </c>
      <c r="J9" s="23">
        <v>122386.8</v>
      </c>
      <c r="K9" s="11" t="s">
        <v>24</v>
      </c>
      <c r="L9" s="13">
        <v>2015</v>
      </c>
      <c r="M9" s="15">
        <v>2021</v>
      </c>
      <c r="N9" s="15" t="s">
        <v>70</v>
      </c>
    </row>
    <row r="10" spans="1:14" ht="12.75">
      <c r="A10" s="18" t="s">
        <v>80</v>
      </c>
      <c r="B10" s="24" t="s">
        <v>38</v>
      </c>
      <c r="C10" s="25">
        <f t="shared" si="0"/>
        <v>361.8</v>
      </c>
      <c r="D10" s="29">
        <v>281</v>
      </c>
      <c r="E10" s="25">
        <v>80.8</v>
      </c>
      <c r="F10" s="29">
        <v>0</v>
      </c>
      <c r="G10" s="25">
        <v>0</v>
      </c>
      <c r="H10" s="25">
        <v>0</v>
      </c>
      <c r="I10" s="25">
        <v>0</v>
      </c>
      <c r="J10" s="25">
        <v>0</v>
      </c>
      <c r="K10" s="12" t="s">
        <v>24</v>
      </c>
      <c r="L10" s="14">
        <v>2015</v>
      </c>
      <c r="M10" s="16">
        <v>2021</v>
      </c>
      <c r="N10" s="16" t="s">
        <v>70</v>
      </c>
    </row>
    <row r="11" spans="1:14" ht="12.75">
      <c r="A11" s="18" t="s">
        <v>81</v>
      </c>
      <c r="B11" s="24" t="s">
        <v>28</v>
      </c>
      <c r="C11" s="25">
        <f t="shared" si="0"/>
        <v>9976.800000000001</v>
      </c>
      <c r="D11" s="29">
        <v>2759.1</v>
      </c>
      <c r="E11" s="25">
        <v>1976.5</v>
      </c>
      <c r="F11" s="25">
        <f>SUM(F15)</f>
        <v>2322.1</v>
      </c>
      <c r="G11" s="25">
        <f>SUM(G15)</f>
        <v>2919.1000000000004</v>
      </c>
      <c r="H11" s="25">
        <v>0</v>
      </c>
      <c r="I11" s="25">
        <v>0</v>
      </c>
      <c r="J11" s="25">
        <v>0</v>
      </c>
      <c r="K11" s="12" t="s">
        <v>24</v>
      </c>
      <c r="L11" s="14">
        <v>2015</v>
      </c>
      <c r="M11" s="16">
        <v>2021</v>
      </c>
      <c r="N11" s="16" t="s">
        <v>70</v>
      </c>
    </row>
    <row r="12" spans="1:14" ht="12.75">
      <c r="A12" s="18" t="s">
        <v>82</v>
      </c>
      <c r="B12" s="24" t="s">
        <v>8</v>
      </c>
      <c r="C12" s="25">
        <f t="shared" si="0"/>
        <v>772774.8200000001</v>
      </c>
      <c r="D12" s="29">
        <v>93165.8</v>
      </c>
      <c r="E12" s="25">
        <v>100103.6</v>
      </c>
      <c r="F12" s="25">
        <f>SUM(F16)</f>
        <v>111685.29</v>
      </c>
      <c r="G12" s="25">
        <f>SUM(G16)</f>
        <v>115583.12</v>
      </c>
      <c r="H12" s="25">
        <f>SUM(H16)</f>
        <v>114905.51000000001</v>
      </c>
      <c r="I12" s="25">
        <f>SUM(I16)</f>
        <v>114944.70000000001</v>
      </c>
      <c r="J12" s="25">
        <v>122386.8</v>
      </c>
      <c r="K12" s="12" t="s">
        <v>24</v>
      </c>
      <c r="L12" s="14">
        <v>2015</v>
      </c>
      <c r="M12" s="16">
        <v>2021</v>
      </c>
      <c r="N12" s="16" t="s">
        <v>70</v>
      </c>
    </row>
    <row r="13" spans="1:16" ht="12.75">
      <c r="A13" s="17" t="s">
        <v>83</v>
      </c>
      <c r="B13" s="22" t="s">
        <v>3</v>
      </c>
      <c r="C13" s="23">
        <f t="shared" si="0"/>
        <v>783113.4200000002</v>
      </c>
      <c r="D13" s="28">
        <f>SUM(D14:D16)</f>
        <v>96205.90000000001</v>
      </c>
      <c r="E13" s="23">
        <v>102160.9</v>
      </c>
      <c r="F13" s="23">
        <f>SUM(F14:F16)</f>
        <v>114007.39</v>
      </c>
      <c r="G13" s="23">
        <f>SUM(G14:G16)</f>
        <v>118502.22</v>
      </c>
      <c r="H13" s="23">
        <f>SUM(H14:H16)</f>
        <v>114905.51000000001</v>
      </c>
      <c r="I13" s="23">
        <f>SUM(I14:I16)</f>
        <v>114944.70000000001</v>
      </c>
      <c r="J13" s="23">
        <v>122386.8</v>
      </c>
      <c r="K13" s="11" t="s">
        <v>24</v>
      </c>
      <c r="L13" s="13">
        <v>2015</v>
      </c>
      <c r="M13" s="15">
        <v>2021</v>
      </c>
      <c r="N13" s="15" t="s">
        <v>70</v>
      </c>
      <c r="O13" s="20"/>
      <c r="P13" s="41"/>
    </row>
    <row r="14" spans="1:16" ht="12.75">
      <c r="A14" s="18" t="s">
        <v>84</v>
      </c>
      <c r="B14" s="24" t="s">
        <v>38</v>
      </c>
      <c r="C14" s="25">
        <f t="shared" si="0"/>
        <v>361.8</v>
      </c>
      <c r="D14" s="29">
        <v>281</v>
      </c>
      <c r="E14" s="25">
        <v>80.8</v>
      </c>
      <c r="F14" s="29">
        <v>0</v>
      </c>
      <c r="G14" s="25">
        <v>0</v>
      </c>
      <c r="H14" s="25">
        <v>0</v>
      </c>
      <c r="I14" s="25">
        <v>0</v>
      </c>
      <c r="J14" s="25">
        <v>0</v>
      </c>
      <c r="K14" s="12" t="s">
        <v>24</v>
      </c>
      <c r="L14" s="14">
        <v>2015</v>
      </c>
      <c r="M14" s="16">
        <v>2021</v>
      </c>
      <c r="N14" s="16" t="s">
        <v>70</v>
      </c>
      <c r="P14" s="21"/>
    </row>
    <row r="15" spans="1:16" ht="12.75">
      <c r="A15" s="18" t="s">
        <v>85</v>
      </c>
      <c r="B15" s="24" t="s">
        <v>28</v>
      </c>
      <c r="C15" s="25">
        <f t="shared" si="0"/>
        <v>9976.800000000001</v>
      </c>
      <c r="D15" s="29">
        <v>2759.1</v>
      </c>
      <c r="E15" s="25">
        <v>1976.5</v>
      </c>
      <c r="F15" s="29">
        <f>F47+F92</f>
        <v>2322.1</v>
      </c>
      <c r="G15" s="25">
        <f>G47+G92</f>
        <v>2919.1000000000004</v>
      </c>
      <c r="H15" s="25">
        <v>0</v>
      </c>
      <c r="I15" s="25">
        <v>0</v>
      </c>
      <c r="J15" s="25">
        <v>0</v>
      </c>
      <c r="K15" s="12" t="s">
        <v>24</v>
      </c>
      <c r="L15" s="14">
        <v>2015</v>
      </c>
      <c r="M15" s="16">
        <v>2021</v>
      </c>
      <c r="N15" s="16" t="s">
        <v>70</v>
      </c>
      <c r="P15" s="21"/>
    </row>
    <row r="16" spans="1:14" ht="12.75">
      <c r="A16" s="18" t="s">
        <v>86</v>
      </c>
      <c r="B16" s="24" t="s">
        <v>8</v>
      </c>
      <c r="C16" s="25">
        <f t="shared" si="0"/>
        <v>772774.8200000001</v>
      </c>
      <c r="D16" s="29">
        <f aca="true" t="shared" si="1" ref="D16:I16">D22+D43+D93+D116</f>
        <v>93165.8</v>
      </c>
      <c r="E16" s="25">
        <f t="shared" si="1"/>
        <v>100103.6</v>
      </c>
      <c r="F16" s="25">
        <f t="shared" si="1"/>
        <v>111685.29</v>
      </c>
      <c r="G16" s="25">
        <f>G22+G43+G93+G116</f>
        <v>115583.12</v>
      </c>
      <c r="H16" s="25">
        <f t="shared" si="1"/>
        <v>114905.51000000001</v>
      </c>
      <c r="I16" s="25">
        <f t="shared" si="1"/>
        <v>114944.70000000001</v>
      </c>
      <c r="J16" s="25">
        <v>122386.8</v>
      </c>
      <c r="K16" s="12" t="s">
        <v>24</v>
      </c>
      <c r="L16" s="14">
        <v>2015</v>
      </c>
      <c r="M16" s="16">
        <v>2021</v>
      </c>
      <c r="N16" s="16" t="s">
        <v>70</v>
      </c>
    </row>
    <row r="17" spans="1:18" ht="12.75">
      <c r="A17" s="17" t="s">
        <v>66</v>
      </c>
      <c r="B17" s="51" t="s">
        <v>17</v>
      </c>
      <c r="C17" s="52"/>
      <c r="D17" s="52"/>
      <c r="E17" s="52"/>
      <c r="F17" s="52"/>
      <c r="G17" s="52"/>
      <c r="H17" s="52"/>
      <c r="I17" s="52"/>
      <c r="J17" s="52"/>
      <c r="K17" s="11" t="s">
        <v>24</v>
      </c>
      <c r="L17" s="13">
        <v>2015</v>
      </c>
      <c r="M17" s="15">
        <v>2021</v>
      </c>
      <c r="N17" s="15" t="s">
        <v>70</v>
      </c>
      <c r="O17" s="34"/>
      <c r="P17" s="39"/>
      <c r="Q17" s="40"/>
      <c r="R17" s="39"/>
    </row>
    <row r="18" spans="1:14" ht="89.25">
      <c r="A18" s="17" t="s">
        <v>87</v>
      </c>
      <c r="B18" s="22" t="s">
        <v>2</v>
      </c>
      <c r="C18" s="23">
        <f>SUM(C19)</f>
        <v>831.76</v>
      </c>
      <c r="D18" s="28">
        <v>60</v>
      </c>
      <c r="E18" s="23">
        <v>211.76</v>
      </c>
      <c r="F18" s="23">
        <v>110</v>
      </c>
      <c r="G18" s="23">
        <v>110</v>
      </c>
      <c r="H18" s="23">
        <v>110</v>
      </c>
      <c r="I18" s="23">
        <f>SUM(I19)</f>
        <v>110</v>
      </c>
      <c r="J18" s="23">
        <v>120</v>
      </c>
      <c r="K18" s="11" t="s">
        <v>24</v>
      </c>
      <c r="L18" s="13">
        <v>2015</v>
      </c>
      <c r="M18" s="15">
        <v>2021</v>
      </c>
      <c r="N18" s="15" t="s">
        <v>70</v>
      </c>
    </row>
    <row r="19" spans="1:14" ht="12.75">
      <c r="A19" s="18" t="s">
        <v>88</v>
      </c>
      <c r="B19" s="24" t="s">
        <v>8</v>
      </c>
      <c r="C19" s="25">
        <f>SUM(C22)</f>
        <v>831.76</v>
      </c>
      <c r="D19" s="29">
        <v>60</v>
      </c>
      <c r="E19" s="25">
        <v>211.76</v>
      </c>
      <c r="F19" s="25">
        <v>110</v>
      </c>
      <c r="G19" s="25">
        <v>110</v>
      </c>
      <c r="H19" s="25">
        <v>110</v>
      </c>
      <c r="I19" s="25">
        <f>SUM(I22)</f>
        <v>110</v>
      </c>
      <c r="J19" s="25">
        <v>120</v>
      </c>
      <c r="K19" s="12" t="s">
        <v>24</v>
      </c>
      <c r="L19" s="14">
        <v>2015</v>
      </c>
      <c r="M19" s="16">
        <v>2021</v>
      </c>
      <c r="N19" s="16" t="s">
        <v>70</v>
      </c>
    </row>
    <row r="20" spans="1:14" ht="12.75">
      <c r="A20" s="17" t="s">
        <v>89</v>
      </c>
      <c r="B20" s="51" t="s">
        <v>77</v>
      </c>
      <c r="C20" s="52"/>
      <c r="D20" s="52"/>
      <c r="E20" s="52"/>
      <c r="F20" s="52"/>
      <c r="G20" s="52"/>
      <c r="H20" s="52"/>
      <c r="I20" s="52"/>
      <c r="J20" s="52"/>
      <c r="K20" s="11" t="s">
        <v>24</v>
      </c>
      <c r="L20" s="13">
        <v>2015</v>
      </c>
      <c r="M20" s="15">
        <v>2021</v>
      </c>
      <c r="N20" s="15" t="s">
        <v>70</v>
      </c>
    </row>
    <row r="21" spans="1:14" ht="38.25">
      <c r="A21" s="17" t="s">
        <v>90</v>
      </c>
      <c r="B21" s="22" t="s">
        <v>40</v>
      </c>
      <c r="C21" s="23">
        <f>SUM(C22)</f>
        <v>831.76</v>
      </c>
      <c r="D21" s="28">
        <v>60</v>
      </c>
      <c r="E21" s="23">
        <v>211.76</v>
      </c>
      <c r="F21" s="23">
        <v>110</v>
      </c>
      <c r="G21" s="23">
        <v>110</v>
      </c>
      <c r="H21" s="23">
        <v>110</v>
      </c>
      <c r="I21" s="23">
        <f>SUM(I22)</f>
        <v>110</v>
      </c>
      <c r="J21" s="23">
        <v>120</v>
      </c>
      <c r="K21" s="11" t="s">
        <v>24</v>
      </c>
      <c r="L21" s="13">
        <v>2015</v>
      </c>
      <c r="M21" s="15">
        <v>2021</v>
      </c>
      <c r="N21" s="15" t="s">
        <v>70</v>
      </c>
    </row>
    <row r="22" spans="1:16" ht="12.75">
      <c r="A22" s="18" t="s">
        <v>91</v>
      </c>
      <c r="B22" s="24" t="s">
        <v>8</v>
      </c>
      <c r="C22" s="25">
        <f>SUM(D22:J22)</f>
        <v>831.76</v>
      </c>
      <c r="D22" s="29">
        <v>60</v>
      </c>
      <c r="E22" s="25">
        <v>211.76</v>
      </c>
      <c r="F22" s="25">
        <v>110</v>
      </c>
      <c r="G22" s="25">
        <v>110</v>
      </c>
      <c r="H22" s="25">
        <v>110</v>
      </c>
      <c r="I22" s="25">
        <v>110</v>
      </c>
      <c r="J22" s="25">
        <v>120</v>
      </c>
      <c r="K22" s="12" t="s">
        <v>24</v>
      </c>
      <c r="L22" s="14">
        <v>2015</v>
      </c>
      <c r="M22" s="16">
        <v>2021</v>
      </c>
      <c r="N22" s="16" t="s">
        <v>70</v>
      </c>
      <c r="P22" s="21"/>
    </row>
    <row r="23" spans="1:14" ht="51.75" customHeight="1">
      <c r="A23" s="17" t="s">
        <v>92</v>
      </c>
      <c r="B23" s="22" t="s">
        <v>50</v>
      </c>
      <c r="C23" s="23" t="s">
        <v>72</v>
      </c>
      <c r="D23" s="28" t="s">
        <v>72</v>
      </c>
      <c r="E23" s="23" t="s">
        <v>72</v>
      </c>
      <c r="F23" s="23" t="s">
        <v>72</v>
      </c>
      <c r="G23" s="23" t="s">
        <v>72</v>
      </c>
      <c r="H23" s="23" t="s">
        <v>72</v>
      </c>
      <c r="I23" s="23" t="s">
        <v>72</v>
      </c>
      <c r="J23" s="23" t="s">
        <v>72</v>
      </c>
      <c r="K23" s="11" t="s">
        <v>9</v>
      </c>
      <c r="L23" s="13">
        <v>2015</v>
      </c>
      <c r="M23" s="15">
        <v>2021</v>
      </c>
      <c r="N23" s="15" t="s">
        <v>70</v>
      </c>
    </row>
    <row r="24" spans="1:14" ht="12.75">
      <c r="A24" s="19" t="s">
        <v>93</v>
      </c>
      <c r="B24" s="26" t="s">
        <v>8</v>
      </c>
      <c r="C24" s="27" t="s">
        <v>72</v>
      </c>
      <c r="D24" s="30" t="s">
        <v>72</v>
      </c>
      <c r="E24" s="27" t="s">
        <v>72</v>
      </c>
      <c r="F24" s="27" t="s">
        <v>72</v>
      </c>
      <c r="G24" s="27" t="s">
        <v>72</v>
      </c>
      <c r="H24" s="27" t="s">
        <v>72</v>
      </c>
      <c r="I24" s="27" t="s">
        <v>72</v>
      </c>
      <c r="J24" s="27" t="s">
        <v>72</v>
      </c>
      <c r="K24" s="7" t="s">
        <v>24</v>
      </c>
      <c r="L24" s="1">
        <v>2015</v>
      </c>
      <c r="M24" s="1">
        <v>2021</v>
      </c>
      <c r="N24" s="1" t="s">
        <v>70</v>
      </c>
    </row>
    <row r="25" spans="1:14" ht="66" customHeight="1">
      <c r="A25" s="17" t="s">
        <v>94</v>
      </c>
      <c r="B25" s="22" t="s">
        <v>34</v>
      </c>
      <c r="C25" s="23">
        <f>SUM(C26)</f>
        <v>60</v>
      </c>
      <c r="D25" s="28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60</v>
      </c>
      <c r="K25" s="11" t="s">
        <v>14</v>
      </c>
      <c r="L25" s="13">
        <v>2015</v>
      </c>
      <c r="M25" s="15">
        <v>2021</v>
      </c>
      <c r="N25" s="15" t="s">
        <v>70</v>
      </c>
    </row>
    <row r="26" spans="1:14" ht="12.75">
      <c r="A26" s="19" t="s">
        <v>95</v>
      </c>
      <c r="B26" s="26" t="s">
        <v>8</v>
      </c>
      <c r="C26" s="27">
        <f>SUM(D26:J26)</f>
        <v>60</v>
      </c>
      <c r="D26" s="30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60</v>
      </c>
      <c r="K26" s="7" t="s">
        <v>24</v>
      </c>
      <c r="L26" s="1">
        <v>2015</v>
      </c>
      <c r="M26" s="1">
        <v>2021</v>
      </c>
      <c r="N26" s="1" t="s">
        <v>70</v>
      </c>
    </row>
    <row r="27" spans="1:14" ht="66.75" customHeight="1">
      <c r="A27" s="17" t="s">
        <v>96</v>
      </c>
      <c r="B27" s="22" t="s">
        <v>35</v>
      </c>
      <c r="C27" s="23" t="s">
        <v>72</v>
      </c>
      <c r="D27" s="28" t="s">
        <v>72</v>
      </c>
      <c r="E27" s="23" t="s">
        <v>72</v>
      </c>
      <c r="F27" s="23" t="s">
        <v>72</v>
      </c>
      <c r="G27" s="23" t="s">
        <v>72</v>
      </c>
      <c r="H27" s="23" t="s">
        <v>72</v>
      </c>
      <c r="I27" s="23" t="s">
        <v>72</v>
      </c>
      <c r="J27" s="23" t="s">
        <v>72</v>
      </c>
      <c r="K27" s="11" t="s">
        <v>29</v>
      </c>
      <c r="L27" s="13">
        <v>2015</v>
      </c>
      <c r="M27" s="15">
        <v>2021</v>
      </c>
      <c r="N27" s="15" t="s">
        <v>70</v>
      </c>
    </row>
    <row r="28" spans="1:14" ht="12.75">
      <c r="A28" s="19" t="s">
        <v>97</v>
      </c>
      <c r="B28" s="26" t="s">
        <v>8</v>
      </c>
      <c r="C28" s="27" t="s">
        <v>72</v>
      </c>
      <c r="D28" s="30" t="s">
        <v>72</v>
      </c>
      <c r="E28" s="27" t="s">
        <v>72</v>
      </c>
      <c r="F28" s="27" t="s">
        <v>72</v>
      </c>
      <c r="G28" s="27" t="s">
        <v>72</v>
      </c>
      <c r="H28" s="27" t="s">
        <v>72</v>
      </c>
      <c r="I28" s="27" t="s">
        <v>72</v>
      </c>
      <c r="J28" s="27" t="s">
        <v>72</v>
      </c>
      <c r="K28" s="7" t="s">
        <v>24</v>
      </c>
      <c r="L28" s="1">
        <v>2015</v>
      </c>
      <c r="M28" s="1">
        <v>2021</v>
      </c>
      <c r="N28" s="1" t="s">
        <v>70</v>
      </c>
    </row>
    <row r="29" spans="1:14" ht="81" customHeight="1">
      <c r="A29" s="17" t="s">
        <v>98</v>
      </c>
      <c r="B29" s="22" t="s">
        <v>60</v>
      </c>
      <c r="C29" s="23">
        <f>SUM(C30)</f>
        <v>30</v>
      </c>
      <c r="D29" s="28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30</v>
      </c>
      <c r="K29" s="11" t="s">
        <v>29</v>
      </c>
      <c r="L29" s="13">
        <v>2015</v>
      </c>
      <c r="M29" s="15">
        <v>2021</v>
      </c>
      <c r="N29" s="15" t="s">
        <v>70</v>
      </c>
    </row>
    <row r="30" spans="1:14" ht="12.75">
      <c r="A30" s="19" t="s">
        <v>99</v>
      </c>
      <c r="B30" s="26" t="s">
        <v>8</v>
      </c>
      <c r="C30" s="27">
        <f>SUM(D30:J30)</f>
        <v>30</v>
      </c>
      <c r="D30" s="30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30</v>
      </c>
      <c r="K30" s="7" t="s">
        <v>24</v>
      </c>
      <c r="L30" s="1">
        <v>2015</v>
      </c>
      <c r="M30" s="1">
        <v>2021</v>
      </c>
      <c r="N30" s="1" t="s">
        <v>70</v>
      </c>
    </row>
    <row r="31" spans="1:14" ht="76.5">
      <c r="A31" s="42" t="s">
        <v>100</v>
      </c>
      <c r="B31" s="22" t="s">
        <v>46</v>
      </c>
      <c r="C31" s="23">
        <f>SUM(C32)</f>
        <v>30</v>
      </c>
      <c r="D31" s="28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30</v>
      </c>
      <c r="K31" s="22" t="s">
        <v>29</v>
      </c>
      <c r="L31" s="13">
        <v>2015</v>
      </c>
      <c r="M31" s="15">
        <v>2021</v>
      </c>
      <c r="N31" s="15" t="s">
        <v>70</v>
      </c>
    </row>
    <row r="32" spans="1:14" ht="12.75">
      <c r="A32" s="43" t="s">
        <v>101</v>
      </c>
      <c r="B32" s="26" t="s">
        <v>8</v>
      </c>
      <c r="C32" s="27">
        <f>SUM(D32:J32)</f>
        <v>30</v>
      </c>
      <c r="D32" s="30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30</v>
      </c>
      <c r="K32" s="44" t="s">
        <v>24</v>
      </c>
      <c r="L32" s="1">
        <v>2015</v>
      </c>
      <c r="M32" s="1">
        <v>2021</v>
      </c>
      <c r="N32" s="1" t="s">
        <v>70</v>
      </c>
    </row>
    <row r="33" spans="1:14" ht="63.75">
      <c r="A33" s="42" t="s">
        <v>102</v>
      </c>
      <c r="B33" s="22" t="s">
        <v>18</v>
      </c>
      <c r="C33" s="23">
        <f>SUM(D33:J33)</f>
        <v>560</v>
      </c>
      <c r="D33" s="28">
        <v>60</v>
      </c>
      <c r="E33" s="23">
        <v>100</v>
      </c>
      <c r="F33" s="23">
        <v>100</v>
      </c>
      <c r="G33" s="23">
        <v>100</v>
      </c>
      <c r="H33" s="23">
        <v>100</v>
      </c>
      <c r="I33" s="23">
        <v>100</v>
      </c>
      <c r="J33" s="23">
        <v>0</v>
      </c>
      <c r="K33" s="22" t="s">
        <v>29</v>
      </c>
      <c r="L33" s="13">
        <v>2015</v>
      </c>
      <c r="M33" s="15">
        <v>2021</v>
      </c>
      <c r="N33" s="15" t="s">
        <v>70</v>
      </c>
    </row>
    <row r="34" spans="1:14" ht="12.75">
      <c r="A34" s="43" t="s">
        <v>103</v>
      </c>
      <c r="B34" s="26" t="s">
        <v>8</v>
      </c>
      <c r="C34" s="27">
        <f>SUM(D34:J34)</f>
        <v>560</v>
      </c>
      <c r="D34" s="30">
        <v>60</v>
      </c>
      <c r="E34" s="27">
        <v>100</v>
      </c>
      <c r="F34" s="27">
        <v>100</v>
      </c>
      <c r="G34" s="27">
        <v>100</v>
      </c>
      <c r="H34" s="27">
        <v>100</v>
      </c>
      <c r="I34" s="27">
        <v>100</v>
      </c>
      <c r="J34" s="27">
        <v>0</v>
      </c>
      <c r="K34" s="44" t="s">
        <v>24</v>
      </c>
      <c r="L34" s="1">
        <v>2015</v>
      </c>
      <c r="M34" s="1">
        <v>2021</v>
      </c>
      <c r="N34" s="1" t="s">
        <v>70</v>
      </c>
    </row>
    <row r="35" spans="1:14" ht="63.75">
      <c r="A35" s="42" t="s">
        <v>104</v>
      </c>
      <c r="B35" s="22" t="s">
        <v>51</v>
      </c>
      <c r="C35" s="23" t="s">
        <v>72</v>
      </c>
      <c r="D35" s="28" t="s">
        <v>72</v>
      </c>
      <c r="E35" s="23" t="s">
        <v>72</v>
      </c>
      <c r="F35" s="23" t="s">
        <v>72</v>
      </c>
      <c r="G35" s="23" t="s">
        <v>72</v>
      </c>
      <c r="H35" s="23" t="s">
        <v>72</v>
      </c>
      <c r="I35" s="23" t="s">
        <v>72</v>
      </c>
      <c r="J35" s="23" t="s">
        <v>72</v>
      </c>
      <c r="K35" s="22" t="s">
        <v>33</v>
      </c>
      <c r="L35" s="13">
        <v>2015</v>
      </c>
      <c r="M35" s="15">
        <v>2021</v>
      </c>
      <c r="N35" s="15" t="s">
        <v>70</v>
      </c>
    </row>
    <row r="36" spans="1:14" ht="12.75">
      <c r="A36" s="43" t="s">
        <v>105</v>
      </c>
      <c r="B36" s="26" t="s">
        <v>8</v>
      </c>
      <c r="C36" s="27" t="s">
        <v>72</v>
      </c>
      <c r="D36" s="30" t="s">
        <v>72</v>
      </c>
      <c r="E36" s="27" t="s">
        <v>72</v>
      </c>
      <c r="F36" s="27" t="s">
        <v>72</v>
      </c>
      <c r="G36" s="27" t="s">
        <v>72</v>
      </c>
      <c r="H36" s="27" t="s">
        <v>72</v>
      </c>
      <c r="I36" s="27" t="s">
        <v>72</v>
      </c>
      <c r="J36" s="27" t="s">
        <v>72</v>
      </c>
      <c r="K36" s="44" t="s">
        <v>24</v>
      </c>
      <c r="L36" s="1">
        <v>2015</v>
      </c>
      <c r="M36" s="1">
        <v>2021</v>
      </c>
      <c r="N36" s="1" t="s">
        <v>70</v>
      </c>
    </row>
    <row r="37" spans="1:14" ht="102">
      <c r="A37" s="42" t="s">
        <v>106</v>
      </c>
      <c r="B37" s="22" t="s">
        <v>73</v>
      </c>
      <c r="C37" s="23">
        <f>SUM(C38)</f>
        <v>151.76</v>
      </c>
      <c r="D37" s="28">
        <v>0</v>
      </c>
      <c r="E37" s="23">
        <v>111.76</v>
      </c>
      <c r="F37" s="23">
        <v>10</v>
      </c>
      <c r="G37" s="23">
        <v>10</v>
      </c>
      <c r="H37" s="23">
        <v>10</v>
      </c>
      <c r="I37" s="23">
        <v>10</v>
      </c>
      <c r="J37" s="23">
        <v>0</v>
      </c>
      <c r="K37" s="22" t="s">
        <v>31</v>
      </c>
      <c r="L37" s="13">
        <v>2015</v>
      </c>
      <c r="M37" s="15">
        <v>2021</v>
      </c>
      <c r="N37" s="15" t="s">
        <v>70</v>
      </c>
    </row>
    <row r="38" spans="1:14" ht="12.75">
      <c r="A38" s="43" t="s">
        <v>107</v>
      </c>
      <c r="B38" s="26" t="s">
        <v>8</v>
      </c>
      <c r="C38" s="27">
        <f>SUM(D38:J38)</f>
        <v>151.76</v>
      </c>
      <c r="D38" s="30">
        <v>0</v>
      </c>
      <c r="E38" s="27">
        <v>111.76</v>
      </c>
      <c r="F38" s="27">
        <v>10</v>
      </c>
      <c r="G38" s="27">
        <v>10</v>
      </c>
      <c r="H38" s="27">
        <v>10</v>
      </c>
      <c r="I38" s="27">
        <v>10</v>
      </c>
      <c r="J38" s="27">
        <v>0</v>
      </c>
      <c r="K38" s="44" t="s">
        <v>24</v>
      </c>
      <c r="L38" s="1">
        <v>2015</v>
      </c>
      <c r="M38" s="1">
        <v>2021</v>
      </c>
      <c r="N38" s="1" t="s">
        <v>70</v>
      </c>
    </row>
    <row r="39" spans="1:14" ht="12.75">
      <c r="A39" s="42" t="s">
        <v>67</v>
      </c>
      <c r="B39" s="51" t="s">
        <v>75</v>
      </c>
      <c r="C39" s="52"/>
      <c r="D39" s="52"/>
      <c r="E39" s="52"/>
      <c r="F39" s="52"/>
      <c r="G39" s="52"/>
      <c r="H39" s="52"/>
      <c r="I39" s="52"/>
      <c r="J39" s="52"/>
      <c r="K39" s="22" t="s">
        <v>24</v>
      </c>
      <c r="L39" s="13">
        <v>2015</v>
      </c>
      <c r="M39" s="15">
        <v>2021</v>
      </c>
      <c r="N39" s="15" t="s">
        <v>70</v>
      </c>
    </row>
    <row r="40" spans="1:14" ht="102">
      <c r="A40" s="42" t="s">
        <v>108</v>
      </c>
      <c r="B40" s="22" t="s">
        <v>64</v>
      </c>
      <c r="C40" s="23">
        <f>SUM(D40:J40)</f>
        <v>433389.12</v>
      </c>
      <c r="D40" s="28">
        <f>SUM(D41:D43)</f>
        <v>52378.299999999996</v>
      </c>
      <c r="E40" s="23">
        <v>53429.17</v>
      </c>
      <c r="F40" s="23">
        <f>SUM(F41:F43)</f>
        <v>61355.06</v>
      </c>
      <c r="G40" s="23">
        <f>SUM(G41:G43)</f>
        <v>66074.41</v>
      </c>
      <c r="H40" s="23">
        <f>SUM(H41:H43)</f>
        <v>63597.98</v>
      </c>
      <c r="I40" s="23">
        <f>SUM(I41:I43)</f>
        <v>63443.00000000001</v>
      </c>
      <c r="J40" s="23">
        <v>73111.2</v>
      </c>
      <c r="K40" s="22" t="s">
        <v>24</v>
      </c>
      <c r="L40" s="13">
        <v>2015</v>
      </c>
      <c r="M40" s="15">
        <v>2021</v>
      </c>
      <c r="N40" s="15" t="s">
        <v>70</v>
      </c>
    </row>
    <row r="41" spans="1:14" ht="12.75">
      <c r="A41" s="45" t="s">
        <v>109</v>
      </c>
      <c r="B41" s="24" t="s">
        <v>38</v>
      </c>
      <c r="C41" s="25">
        <f>SUM(D41:J41)</f>
        <v>235.7</v>
      </c>
      <c r="D41" s="29">
        <v>154.9</v>
      </c>
      <c r="E41" s="25">
        <v>80.8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4" t="s">
        <v>24</v>
      </c>
      <c r="L41" s="14">
        <v>2015</v>
      </c>
      <c r="M41" s="16">
        <v>2021</v>
      </c>
      <c r="N41" s="16" t="s">
        <v>70</v>
      </c>
    </row>
    <row r="42" spans="1:14" ht="12.75">
      <c r="A42" s="45" t="s">
        <v>110</v>
      </c>
      <c r="B42" s="24" t="s">
        <v>28</v>
      </c>
      <c r="C42" s="25">
        <f>SUM(D42:J42)</f>
        <v>3159.1000000000004</v>
      </c>
      <c r="D42" s="29">
        <v>933.7</v>
      </c>
      <c r="E42" s="25">
        <v>0</v>
      </c>
      <c r="F42" s="25">
        <f>SUM(F47)</f>
        <v>507</v>
      </c>
      <c r="G42" s="25">
        <f>SUM(G47)</f>
        <v>1718.4</v>
      </c>
      <c r="H42" s="25">
        <v>0</v>
      </c>
      <c r="I42" s="25">
        <v>0</v>
      </c>
      <c r="J42" s="25">
        <v>0</v>
      </c>
      <c r="K42" s="24" t="s">
        <v>24</v>
      </c>
      <c r="L42" s="14">
        <v>2015</v>
      </c>
      <c r="M42" s="16">
        <v>2021</v>
      </c>
      <c r="N42" s="16" t="s">
        <v>70</v>
      </c>
    </row>
    <row r="43" spans="1:20" ht="12.75">
      <c r="A43" s="45" t="s">
        <v>111</v>
      </c>
      <c r="B43" s="24" t="s">
        <v>8</v>
      </c>
      <c r="C43" s="25">
        <f>SUM(D43:J43)</f>
        <v>429994.32</v>
      </c>
      <c r="D43" s="29">
        <f>+D48</f>
        <v>51289.7</v>
      </c>
      <c r="E43" s="25">
        <v>53348.37</v>
      </c>
      <c r="F43" s="25">
        <f>F48</f>
        <v>60848.06</v>
      </c>
      <c r="G43" s="25">
        <f>G48</f>
        <v>64356.01</v>
      </c>
      <c r="H43" s="25">
        <f>H48</f>
        <v>63597.98</v>
      </c>
      <c r="I43" s="25">
        <f>I48</f>
        <v>63443.00000000001</v>
      </c>
      <c r="J43" s="25">
        <v>73111.2</v>
      </c>
      <c r="K43" s="24" t="s">
        <v>24</v>
      </c>
      <c r="L43" s="14">
        <v>2015</v>
      </c>
      <c r="M43" s="16">
        <v>2021</v>
      </c>
      <c r="N43" s="16" t="s">
        <v>70</v>
      </c>
      <c r="P43" s="36"/>
      <c r="Q43" s="37"/>
      <c r="R43" s="37"/>
      <c r="S43" s="36"/>
      <c r="T43" s="37"/>
    </row>
    <row r="44" spans="1:20" ht="12.75">
      <c r="A44" s="42" t="s">
        <v>112</v>
      </c>
      <c r="B44" s="22" t="s">
        <v>5</v>
      </c>
      <c r="C44" s="23" t="s">
        <v>24</v>
      </c>
      <c r="D44" s="23" t="s">
        <v>24</v>
      </c>
      <c r="E44" s="23" t="s">
        <v>24</v>
      </c>
      <c r="F44" s="23" t="s">
        <v>24</v>
      </c>
      <c r="G44" s="23" t="s">
        <v>24</v>
      </c>
      <c r="H44" s="23" t="s">
        <v>24</v>
      </c>
      <c r="I44" s="23" t="s">
        <v>24</v>
      </c>
      <c r="J44" s="23" t="s">
        <v>24</v>
      </c>
      <c r="K44" s="22" t="s">
        <v>24</v>
      </c>
      <c r="L44" s="13">
        <v>2015</v>
      </c>
      <c r="M44" s="15">
        <v>2021</v>
      </c>
      <c r="N44" s="15" t="s">
        <v>70</v>
      </c>
      <c r="P44" s="37"/>
      <c r="Q44" s="37"/>
      <c r="R44" s="37"/>
      <c r="S44" s="37"/>
      <c r="T44" s="37"/>
    </row>
    <row r="45" spans="1:20" ht="38.25">
      <c r="A45" s="42" t="s">
        <v>113</v>
      </c>
      <c r="B45" s="22" t="s">
        <v>40</v>
      </c>
      <c r="C45" s="23">
        <f aca="true" t="shared" si="2" ref="C45:C51">SUM(D45:J45)</f>
        <v>433389.12</v>
      </c>
      <c r="D45" s="28">
        <f>SUM(D46:D48)</f>
        <v>52378.299999999996</v>
      </c>
      <c r="E45" s="23">
        <v>53429.17</v>
      </c>
      <c r="F45" s="23">
        <f>SUM(F46:F48)</f>
        <v>61355.06</v>
      </c>
      <c r="G45" s="23">
        <f>SUM(G46:G48)</f>
        <v>66074.41</v>
      </c>
      <c r="H45" s="23">
        <f>SUM(H46:H48)</f>
        <v>63597.98</v>
      </c>
      <c r="I45" s="23">
        <f>SUM(I46:I48)</f>
        <v>63443.00000000001</v>
      </c>
      <c r="J45" s="23">
        <v>73111.2</v>
      </c>
      <c r="K45" s="22" t="s">
        <v>24</v>
      </c>
      <c r="L45" s="13">
        <v>2015</v>
      </c>
      <c r="M45" s="15">
        <v>2021</v>
      </c>
      <c r="N45" s="15" t="s">
        <v>70</v>
      </c>
      <c r="P45" s="37"/>
      <c r="Q45" s="37"/>
      <c r="R45" s="37"/>
      <c r="S45" s="37"/>
      <c r="T45" s="37"/>
    </row>
    <row r="46" spans="1:20" ht="12.75">
      <c r="A46" s="45" t="s">
        <v>114</v>
      </c>
      <c r="B46" s="24" t="s">
        <v>38</v>
      </c>
      <c r="C46" s="25">
        <f t="shared" si="2"/>
        <v>235.7</v>
      </c>
      <c r="D46" s="29">
        <v>154.9</v>
      </c>
      <c r="E46" s="25">
        <v>80.8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4" t="s">
        <v>24</v>
      </c>
      <c r="L46" s="14">
        <v>2015</v>
      </c>
      <c r="M46" s="16">
        <v>2021</v>
      </c>
      <c r="N46" s="16" t="s">
        <v>70</v>
      </c>
      <c r="P46" s="38"/>
      <c r="Q46" s="37"/>
      <c r="R46" s="37"/>
      <c r="S46" s="37"/>
      <c r="T46" s="37"/>
    </row>
    <row r="47" spans="1:20" ht="12.75">
      <c r="A47" s="45" t="s">
        <v>115</v>
      </c>
      <c r="B47" s="24" t="s">
        <v>28</v>
      </c>
      <c r="C47" s="25">
        <f>SUM(D47:J47)</f>
        <v>3159.1000000000004</v>
      </c>
      <c r="D47" s="29">
        <v>933.7</v>
      </c>
      <c r="E47" s="25">
        <v>0</v>
      </c>
      <c r="F47" s="25">
        <f>F77+F85</f>
        <v>507</v>
      </c>
      <c r="G47" s="25">
        <f>G77+G85+G54+G51</f>
        <v>1718.4</v>
      </c>
      <c r="H47" s="25">
        <v>0</v>
      </c>
      <c r="I47" s="25">
        <v>0</v>
      </c>
      <c r="J47" s="25">
        <v>0</v>
      </c>
      <c r="K47" s="24" t="s">
        <v>24</v>
      </c>
      <c r="L47" s="14">
        <v>2015</v>
      </c>
      <c r="M47" s="16">
        <v>2021</v>
      </c>
      <c r="N47" s="16" t="s">
        <v>70</v>
      </c>
      <c r="P47" s="37"/>
      <c r="Q47" s="37"/>
      <c r="R47" s="37"/>
      <c r="S47" s="37"/>
      <c r="T47" s="37"/>
    </row>
    <row r="48" spans="1:20" ht="12.75">
      <c r="A48" s="45" t="s">
        <v>116</v>
      </c>
      <c r="B48" s="24" t="s">
        <v>8</v>
      </c>
      <c r="C48" s="25">
        <f>SUM(D48:J48)</f>
        <v>429994.32</v>
      </c>
      <c r="D48" s="29">
        <f>+D50+D53+D56+D58+D60+D62+D64+D66+D68+D70+D74+D78+D82</f>
        <v>51289.7</v>
      </c>
      <c r="E48" s="25">
        <v>53348.37</v>
      </c>
      <c r="F48" s="25">
        <f>F50+F53+F56+F60+F58+F62+F64+F66+F68+F70+F74+F78+F82+F86+F88</f>
        <v>60848.06</v>
      </c>
      <c r="G48" s="25">
        <f>G50+G53+G56+G60+G58+G62+G64+G66+G68+G70+G74+G78+G82+G86+G88</f>
        <v>64356.01</v>
      </c>
      <c r="H48" s="25">
        <f>H50+H53+H56+H60+H58+H62+H64+H66+H68+H70+H74+H78+H82+H86+H88</f>
        <v>63597.98</v>
      </c>
      <c r="I48" s="25">
        <f>I50+I53+I56+I60+I58+I62+I64+I66+I68+I70+I74+I78+I82+I86+I88</f>
        <v>63443.00000000001</v>
      </c>
      <c r="J48" s="25">
        <v>73111.2</v>
      </c>
      <c r="K48" s="24" t="s">
        <v>24</v>
      </c>
      <c r="L48" s="14">
        <v>2015</v>
      </c>
      <c r="M48" s="16">
        <v>2021</v>
      </c>
      <c r="N48" s="16" t="s">
        <v>70</v>
      </c>
      <c r="P48" s="36"/>
      <c r="Q48" s="35"/>
      <c r="R48" s="37"/>
      <c r="S48" s="36"/>
      <c r="T48" s="37"/>
    </row>
    <row r="49" spans="1:20" ht="105" customHeight="1">
      <c r="A49" s="42" t="s">
        <v>117</v>
      </c>
      <c r="B49" s="22" t="s">
        <v>20</v>
      </c>
      <c r="C49" s="23">
        <f>SUM(D49:J49)</f>
        <v>95574.11000000002</v>
      </c>
      <c r="D49" s="28">
        <v>10887.2</v>
      </c>
      <c r="E49" s="23">
        <v>11567.87</v>
      </c>
      <c r="F49" s="23">
        <f>SUM(F50)</f>
        <v>13118.82</v>
      </c>
      <c r="G49" s="23">
        <f>SUM(G50:G51)</f>
        <v>14632.58</v>
      </c>
      <c r="H49" s="23">
        <f>SUM(H50)</f>
        <v>14287.27</v>
      </c>
      <c r="I49" s="23">
        <f>SUM(I50)</f>
        <v>14287.27</v>
      </c>
      <c r="J49" s="23">
        <v>16793.1</v>
      </c>
      <c r="K49" s="22" t="s">
        <v>48</v>
      </c>
      <c r="L49" s="13">
        <v>2015</v>
      </c>
      <c r="M49" s="15">
        <v>2021</v>
      </c>
      <c r="N49" s="15" t="s">
        <v>70</v>
      </c>
      <c r="P49" s="38"/>
      <c r="Q49" s="37"/>
      <c r="R49" s="37"/>
      <c r="S49" s="37"/>
      <c r="T49" s="37"/>
    </row>
    <row r="50" spans="1:20" ht="12.75">
      <c r="A50" s="43" t="s">
        <v>118</v>
      </c>
      <c r="B50" s="26" t="s">
        <v>8</v>
      </c>
      <c r="C50" s="27">
        <f t="shared" si="2"/>
        <v>95185.15</v>
      </c>
      <c r="D50" s="30">
        <v>10887.2</v>
      </c>
      <c r="E50" s="27">
        <v>11567.87</v>
      </c>
      <c r="F50" s="27">
        <v>13118.82</v>
      </c>
      <c r="G50" s="27">
        <v>14243.62</v>
      </c>
      <c r="H50" s="27">
        <v>14287.27</v>
      </c>
      <c r="I50" s="27">
        <v>14287.27</v>
      </c>
      <c r="J50" s="27">
        <v>16793.1</v>
      </c>
      <c r="K50" s="44" t="s">
        <v>24</v>
      </c>
      <c r="L50" s="1">
        <v>2015</v>
      </c>
      <c r="M50" s="1">
        <v>2021</v>
      </c>
      <c r="N50" s="1" t="s">
        <v>70</v>
      </c>
      <c r="P50" s="37"/>
      <c r="Q50" s="37"/>
      <c r="R50" s="37"/>
      <c r="S50" s="37"/>
      <c r="T50" s="37"/>
    </row>
    <row r="51" spans="1:20" ht="12.75">
      <c r="A51" s="49" t="s">
        <v>119</v>
      </c>
      <c r="B51" s="26" t="s">
        <v>28</v>
      </c>
      <c r="C51" s="27">
        <f t="shared" si="2"/>
        <v>388.96</v>
      </c>
      <c r="D51" s="30"/>
      <c r="E51" s="27"/>
      <c r="F51" s="27"/>
      <c r="G51" s="27">
        <v>388.96</v>
      </c>
      <c r="H51" s="27"/>
      <c r="I51" s="27"/>
      <c r="J51" s="27"/>
      <c r="K51" s="44"/>
      <c r="P51" s="37"/>
      <c r="Q51" s="37"/>
      <c r="R51" s="37"/>
      <c r="S51" s="37"/>
      <c r="T51" s="37"/>
    </row>
    <row r="52" spans="1:20" ht="78.75" customHeight="1">
      <c r="A52" s="42" t="s">
        <v>120</v>
      </c>
      <c r="B52" s="22" t="s">
        <v>63</v>
      </c>
      <c r="C52" s="23">
        <f>SUM(C53:C54)</f>
        <v>303294.79999999993</v>
      </c>
      <c r="D52" s="28">
        <v>33824</v>
      </c>
      <c r="E52" s="23">
        <v>38138.16</v>
      </c>
      <c r="F52" s="23">
        <f>SUM(F53)</f>
        <v>43403.24</v>
      </c>
      <c r="G52" s="23">
        <f>SUM(G53:G54)</f>
        <v>45941.88</v>
      </c>
      <c r="H52" s="23">
        <f>SUM(H53)</f>
        <v>45047.36</v>
      </c>
      <c r="I52" s="23">
        <f>SUM(I53)</f>
        <v>45047.36</v>
      </c>
      <c r="J52" s="23">
        <v>51892.8</v>
      </c>
      <c r="K52" s="22" t="s">
        <v>37</v>
      </c>
      <c r="L52" s="13">
        <v>2015</v>
      </c>
      <c r="M52" s="15">
        <v>2021</v>
      </c>
      <c r="N52" s="15" t="s">
        <v>70</v>
      </c>
      <c r="P52" s="37"/>
      <c r="Q52" s="37"/>
      <c r="R52" s="37"/>
      <c r="S52" s="37"/>
      <c r="T52" s="37"/>
    </row>
    <row r="53" spans="1:20" ht="12.75">
      <c r="A53" s="43" t="s">
        <v>120</v>
      </c>
      <c r="B53" s="26" t="s">
        <v>8</v>
      </c>
      <c r="C53" s="27">
        <f>SUM(D53:J53)</f>
        <v>302140.55999999994</v>
      </c>
      <c r="D53" s="30">
        <v>33824</v>
      </c>
      <c r="E53" s="27">
        <v>38138.16</v>
      </c>
      <c r="F53" s="27">
        <v>43403.24</v>
      </c>
      <c r="G53" s="27">
        <v>44787.64</v>
      </c>
      <c r="H53" s="27">
        <v>45047.36</v>
      </c>
      <c r="I53" s="27">
        <v>45047.36</v>
      </c>
      <c r="J53" s="27">
        <v>51892.8</v>
      </c>
      <c r="K53" s="44" t="s">
        <v>24</v>
      </c>
      <c r="L53" s="1">
        <v>2015</v>
      </c>
      <c r="M53" s="1">
        <v>2021</v>
      </c>
      <c r="N53" s="1" t="s">
        <v>70</v>
      </c>
      <c r="P53" s="37"/>
      <c r="Q53" s="37"/>
      <c r="R53" s="37"/>
      <c r="S53" s="37"/>
      <c r="T53" s="37"/>
    </row>
    <row r="54" spans="1:20" ht="12.75">
      <c r="A54" s="49" t="s">
        <v>121</v>
      </c>
      <c r="B54" s="26" t="s">
        <v>28</v>
      </c>
      <c r="C54" s="27">
        <f>SUM(D54:J54)</f>
        <v>1154.24</v>
      </c>
      <c r="D54" s="30"/>
      <c r="E54" s="27"/>
      <c r="F54" s="27"/>
      <c r="G54" s="27">
        <v>1154.24</v>
      </c>
      <c r="H54" s="27"/>
      <c r="I54" s="27"/>
      <c r="J54" s="27"/>
      <c r="K54" s="44"/>
      <c r="P54" s="37"/>
      <c r="Q54" s="37"/>
      <c r="R54" s="37"/>
      <c r="S54" s="37"/>
      <c r="T54" s="37"/>
    </row>
    <row r="55" spans="1:14" ht="90" customHeight="1">
      <c r="A55" s="17" t="s">
        <v>122</v>
      </c>
      <c r="B55" s="22" t="s">
        <v>57</v>
      </c>
      <c r="C55" s="23">
        <f>SUM(C56)</f>
        <v>300</v>
      </c>
      <c r="D55" s="28">
        <v>0</v>
      </c>
      <c r="E55" s="23">
        <v>0</v>
      </c>
      <c r="F55" s="23">
        <v>50</v>
      </c>
      <c r="G55" s="23">
        <v>50</v>
      </c>
      <c r="H55" s="23">
        <v>50</v>
      </c>
      <c r="I55" s="23">
        <f>SUM(I56)</f>
        <v>50</v>
      </c>
      <c r="J55" s="23">
        <v>100</v>
      </c>
      <c r="K55" s="11" t="s">
        <v>10</v>
      </c>
      <c r="L55" s="13">
        <v>2015</v>
      </c>
      <c r="M55" s="15">
        <v>2021</v>
      </c>
      <c r="N55" s="15" t="s">
        <v>70</v>
      </c>
    </row>
    <row r="56" spans="1:14" ht="12.75">
      <c r="A56" s="19" t="s">
        <v>123</v>
      </c>
      <c r="B56" s="26" t="s">
        <v>8</v>
      </c>
      <c r="C56" s="27">
        <f aca="true" t="shared" si="3" ref="C56:C62">SUM(D56:J56)</f>
        <v>300</v>
      </c>
      <c r="D56" s="30">
        <v>0</v>
      </c>
      <c r="E56" s="27">
        <v>0</v>
      </c>
      <c r="F56" s="27">
        <v>50</v>
      </c>
      <c r="G56" s="27">
        <v>50</v>
      </c>
      <c r="H56" s="27">
        <v>50</v>
      </c>
      <c r="I56" s="27">
        <v>50</v>
      </c>
      <c r="J56" s="27">
        <v>100</v>
      </c>
      <c r="K56" s="7" t="s">
        <v>24</v>
      </c>
      <c r="L56" s="1">
        <v>2015</v>
      </c>
      <c r="M56" s="1">
        <v>2021</v>
      </c>
      <c r="N56" s="1" t="s">
        <v>70</v>
      </c>
    </row>
    <row r="57" spans="1:14" ht="103.5" customHeight="1">
      <c r="A57" s="17" t="s">
        <v>124</v>
      </c>
      <c r="B57" s="22" t="s">
        <v>15</v>
      </c>
      <c r="C57" s="23">
        <f t="shared" si="3"/>
        <v>475</v>
      </c>
      <c r="D57" s="28">
        <v>325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150</v>
      </c>
      <c r="K57" s="11" t="s">
        <v>43</v>
      </c>
      <c r="L57" s="13">
        <v>2015</v>
      </c>
      <c r="M57" s="15">
        <v>2021</v>
      </c>
      <c r="N57" s="15" t="s">
        <v>70</v>
      </c>
    </row>
    <row r="58" spans="1:14" ht="12.75">
      <c r="A58" s="19" t="s">
        <v>125</v>
      </c>
      <c r="B58" s="26" t="s">
        <v>8</v>
      </c>
      <c r="C58" s="27">
        <f t="shared" si="3"/>
        <v>475</v>
      </c>
      <c r="D58" s="30">
        <v>325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150</v>
      </c>
      <c r="K58" s="7" t="s">
        <v>24</v>
      </c>
      <c r="L58" s="1">
        <v>2015</v>
      </c>
      <c r="M58" s="1">
        <v>2021</v>
      </c>
      <c r="N58" s="1" t="s">
        <v>70</v>
      </c>
    </row>
    <row r="59" spans="1:14" ht="51">
      <c r="A59" s="17" t="s">
        <v>126</v>
      </c>
      <c r="B59" s="22" t="s">
        <v>62</v>
      </c>
      <c r="C59" s="23">
        <f t="shared" si="3"/>
        <v>1561.35</v>
      </c>
      <c r="D59" s="28">
        <v>741.8</v>
      </c>
      <c r="E59" s="23">
        <v>116.48</v>
      </c>
      <c r="F59" s="23">
        <v>143.07</v>
      </c>
      <c r="G59" s="23">
        <v>140</v>
      </c>
      <c r="H59" s="23">
        <v>140</v>
      </c>
      <c r="I59" s="23">
        <v>140</v>
      </c>
      <c r="J59" s="23">
        <v>140</v>
      </c>
      <c r="K59" s="11" t="s">
        <v>24</v>
      </c>
      <c r="L59" s="13">
        <v>2015</v>
      </c>
      <c r="M59" s="15">
        <v>2021</v>
      </c>
      <c r="N59" s="15" t="s">
        <v>70</v>
      </c>
    </row>
    <row r="60" spans="1:14" ht="12.75">
      <c r="A60" s="19" t="s">
        <v>127</v>
      </c>
      <c r="B60" s="26" t="s">
        <v>8</v>
      </c>
      <c r="C60" s="27">
        <f t="shared" si="3"/>
        <v>1561.35</v>
      </c>
      <c r="D60" s="30">
        <v>741.8</v>
      </c>
      <c r="E60" s="27">
        <v>116.48</v>
      </c>
      <c r="F60" s="27">
        <v>143.07</v>
      </c>
      <c r="G60" s="27">
        <v>140</v>
      </c>
      <c r="H60" s="27">
        <v>140</v>
      </c>
      <c r="I60" s="27">
        <v>140</v>
      </c>
      <c r="J60" s="27">
        <v>140</v>
      </c>
      <c r="K60" s="7" t="s">
        <v>24</v>
      </c>
      <c r="L60" s="1">
        <v>2015</v>
      </c>
      <c r="M60" s="1">
        <v>2021</v>
      </c>
      <c r="N60" s="1" t="s">
        <v>70</v>
      </c>
    </row>
    <row r="61" spans="1:14" ht="51">
      <c r="A61" s="17" t="s">
        <v>128</v>
      </c>
      <c r="B61" s="22" t="s">
        <v>21</v>
      </c>
      <c r="C61" s="23">
        <f t="shared" si="3"/>
        <v>12827.570000000002</v>
      </c>
      <c r="D61" s="28">
        <v>1940.2</v>
      </c>
      <c r="E61" s="23">
        <v>1881.34</v>
      </c>
      <c r="F61" s="23">
        <v>1796.93</v>
      </c>
      <c r="G61" s="23">
        <v>1800</v>
      </c>
      <c r="H61" s="23">
        <v>1800</v>
      </c>
      <c r="I61" s="23">
        <v>1800</v>
      </c>
      <c r="J61" s="23">
        <v>1809.1</v>
      </c>
      <c r="K61" s="11" t="s">
        <v>42</v>
      </c>
      <c r="L61" s="13">
        <v>2015</v>
      </c>
      <c r="M61" s="15">
        <v>2021</v>
      </c>
      <c r="N61" s="15" t="s">
        <v>70</v>
      </c>
    </row>
    <row r="62" spans="1:14" ht="12.75">
      <c r="A62" s="19" t="s">
        <v>129</v>
      </c>
      <c r="B62" s="26" t="s">
        <v>8</v>
      </c>
      <c r="C62" s="27">
        <f t="shared" si="3"/>
        <v>12827.570000000002</v>
      </c>
      <c r="D62" s="30">
        <v>1940.2</v>
      </c>
      <c r="E62" s="27">
        <v>1881.34</v>
      </c>
      <c r="F62" s="27">
        <v>1796.93</v>
      </c>
      <c r="G62" s="27">
        <v>1800</v>
      </c>
      <c r="H62" s="27">
        <v>1800</v>
      </c>
      <c r="I62" s="27">
        <v>1800</v>
      </c>
      <c r="J62" s="27">
        <v>1809.1</v>
      </c>
      <c r="K62" s="7" t="s">
        <v>24</v>
      </c>
      <c r="L62" s="1">
        <v>2015</v>
      </c>
      <c r="M62" s="1">
        <v>2021</v>
      </c>
      <c r="N62" s="1" t="s">
        <v>70</v>
      </c>
    </row>
    <row r="63" spans="1:16" ht="38.25">
      <c r="A63" s="17" t="s">
        <v>130</v>
      </c>
      <c r="B63" s="22" t="s">
        <v>19</v>
      </c>
      <c r="C63" s="23">
        <f>SUM(C64)</f>
        <v>1770</v>
      </c>
      <c r="D63" s="28">
        <v>286</v>
      </c>
      <c r="E63" s="23">
        <v>231</v>
      </c>
      <c r="F63" s="23">
        <v>231</v>
      </c>
      <c r="G63" s="23">
        <v>231</v>
      </c>
      <c r="H63" s="23">
        <v>231</v>
      </c>
      <c r="I63" s="23">
        <v>231</v>
      </c>
      <c r="J63" s="23">
        <v>329</v>
      </c>
      <c r="K63" s="11" t="s">
        <v>36</v>
      </c>
      <c r="L63" s="13">
        <v>2015</v>
      </c>
      <c r="M63" s="15">
        <v>2021</v>
      </c>
      <c r="N63" s="15" t="s">
        <v>70</v>
      </c>
      <c r="P63" s="41"/>
    </row>
    <row r="64" spans="1:14" ht="12.75">
      <c r="A64" s="19" t="s">
        <v>131</v>
      </c>
      <c r="B64" s="26" t="s">
        <v>8</v>
      </c>
      <c r="C64" s="27">
        <f>SUM(D64:J64)</f>
        <v>1770</v>
      </c>
      <c r="D64" s="30">
        <v>286</v>
      </c>
      <c r="E64" s="27">
        <v>231</v>
      </c>
      <c r="F64" s="27">
        <v>231</v>
      </c>
      <c r="G64" s="27">
        <v>231</v>
      </c>
      <c r="H64" s="27">
        <v>231</v>
      </c>
      <c r="I64" s="27">
        <v>231</v>
      </c>
      <c r="J64" s="27">
        <v>329</v>
      </c>
      <c r="K64" s="7" t="s">
        <v>24</v>
      </c>
      <c r="L64" s="1">
        <v>2015</v>
      </c>
      <c r="M64" s="1">
        <v>2021</v>
      </c>
      <c r="N64" s="1" t="s">
        <v>70</v>
      </c>
    </row>
    <row r="65" spans="1:14" ht="63.75">
      <c r="A65" s="17" t="s">
        <v>132</v>
      </c>
      <c r="B65" s="22" t="s">
        <v>71</v>
      </c>
      <c r="C65" s="23">
        <f>SUM(C66)</f>
        <v>3714</v>
      </c>
      <c r="D65" s="28">
        <v>649</v>
      </c>
      <c r="E65" s="23">
        <v>520</v>
      </c>
      <c r="F65" s="23">
        <v>500</v>
      </c>
      <c r="G65" s="23">
        <v>500</v>
      </c>
      <c r="H65" s="23">
        <v>500</v>
      </c>
      <c r="I65" s="23">
        <f>SUM(I66)</f>
        <v>500</v>
      </c>
      <c r="J65" s="23">
        <v>545</v>
      </c>
      <c r="K65" s="11" t="s">
        <v>24</v>
      </c>
      <c r="L65" s="13">
        <v>2015</v>
      </c>
      <c r="M65" s="15">
        <v>2021</v>
      </c>
      <c r="N65" s="15" t="s">
        <v>70</v>
      </c>
    </row>
    <row r="66" spans="1:14" ht="12.75">
      <c r="A66" s="19" t="s">
        <v>133</v>
      </c>
      <c r="B66" s="26" t="s">
        <v>8</v>
      </c>
      <c r="C66" s="27">
        <f>SUM(D66:J66)</f>
        <v>3714</v>
      </c>
      <c r="D66" s="30">
        <v>649</v>
      </c>
      <c r="E66" s="27">
        <v>520</v>
      </c>
      <c r="F66" s="27">
        <v>500</v>
      </c>
      <c r="G66" s="27">
        <v>500</v>
      </c>
      <c r="H66" s="27">
        <v>500</v>
      </c>
      <c r="I66" s="27">
        <v>500</v>
      </c>
      <c r="J66" s="27">
        <v>545</v>
      </c>
      <c r="K66" s="7" t="s">
        <v>24</v>
      </c>
      <c r="L66" s="1">
        <v>2015</v>
      </c>
      <c r="M66" s="1">
        <v>2021</v>
      </c>
      <c r="N66" s="1" t="s">
        <v>70</v>
      </c>
    </row>
    <row r="67" spans="1:14" ht="63.75">
      <c r="A67" s="17" t="s">
        <v>134</v>
      </c>
      <c r="B67" s="22" t="s">
        <v>49</v>
      </c>
      <c r="C67" s="23">
        <f>SUM(D67:J67)</f>
        <v>81.6</v>
      </c>
      <c r="D67" s="28">
        <v>6.6</v>
      </c>
      <c r="E67" s="23">
        <v>20</v>
      </c>
      <c r="F67" s="23">
        <v>5</v>
      </c>
      <c r="G67" s="23">
        <v>5</v>
      </c>
      <c r="H67" s="23">
        <v>5</v>
      </c>
      <c r="I67" s="23">
        <v>20</v>
      </c>
      <c r="J67" s="23">
        <v>20</v>
      </c>
      <c r="K67" s="11" t="s">
        <v>24</v>
      </c>
      <c r="L67" s="13">
        <v>2015</v>
      </c>
      <c r="M67" s="15">
        <v>2021</v>
      </c>
      <c r="N67" s="15" t="s">
        <v>70</v>
      </c>
    </row>
    <row r="68" spans="1:14" ht="12.75">
      <c r="A68" s="19" t="s">
        <v>135</v>
      </c>
      <c r="B68" s="26" t="s">
        <v>8</v>
      </c>
      <c r="C68" s="27">
        <f>SUM(D68:J68)</f>
        <v>81.6</v>
      </c>
      <c r="D68" s="30">
        <v>6.6</v>
      </c>
      <c r="E68" s="27">
        <v>20</v>
      </c>
      <c r="F68" s="27">
        <v>5</v>
      </c>
      <c r="G68" s="27">
        <v>5</v>
      </c>
      <c r="H68" s="27">
        <v>5</v>
      </c>
      <c r="I68" s="27">
        <v>20</v>
      </c>
      <c r="J68" s="27">
        <v>20</v>
      </c>
      <c r="K68" s="7" t="s">
        <v>24</v>
      </c>
      <c r="L68" s="1">
        <v>2015</v>
      </c>
      <c r="M68" s="1">
        <v>2021</v>
      </c>
      <c r="N68" s="1" t="s">
        <v>70</v>
      </c>
    </row>
    <row r="69" spans="1:14" ht="89.25">
      <c r="A69" s="17" t="s">
        <v>136</v>
      </c>
      <c r="B69" s="22" t="s">
        <v>39</v>
      </c>
      <c r="C69" s="23">
        <f>SUM(C70)</f>
        <v>400</v>
      </c>
      <c r="D69" s="28">
        <v>100</v>
      </c>
      <c r="E69" s="23">
        <v>0</v>
      </c>
      <c r="F69" s="23">
        <v>50</v>
      </c>
      <c r="G69" s="23">
        <v>50</v>
      </c>
      <c r="H69" s="23">
        <v>50</v>
      </c>
      <c r="I69" s="23">
        <v>50</v>
      </c>
      <c r="J69" s="23">
        <v>100</v>
      </c>
      <c r="K69" s="11" t="s">
        <v>59</v>
      </c>
      <c r="L69" s="13">
        <v>2015</v>
      </c>
      <c r="M69" s="15">
        <v>2021</v>
      </c>
      <c r="N69" s="15" t="s">
        <v>70</v>
      </c>
    </row>
    <row r="70" spans="1:14" ht="12.75">
      <c r="A70" s="19" t="s">
        <v>137</v>
      </c>
      <c r="B70" s="26" t="s">
        <v>8</v>
      </c>
      <c r="C70" s="27">
        <f>SUM(D70:J70)</f>
        <v>400</v>
      </c>
      <c r="D70" s="30">
        <v>100</v>
      </c>
      <c r="E70" s="27">
        <v>0</v>
      </c>
      <c r="F70" s="27">
        <v>50</v>
      </c>
      <c r="G70" s="27">
        <v>50</v>
      </c>
      <c r="H70" s="27">
        <v>50</v>
      </c>
      <c r="I70" s="27">
        <v>50</v>
      </c>
      <c r="J70" s="27">
        <v>100</v>
      </c>
      <c r="K70" s="7" t="s">
        <v>24</v>
      </c>
      <c r="L70" s="1">
        <v>2015</v>
      </c>
      <c r="M70" s="1">
        <v>2021</v>
      </c>
      <c r="N70" s="1" t="s">
        <v>70</v>
      </c>
    </row>
    <row r="71" spans="1:14" ht="117" customHeight="1">
      <c r="A71" s="17" t="s">
        <v>138</v>
      </c>
      <c r="B71" s="22" t="s">
        <v>26</v>
      </c>
      <c r="C71" s="23">
        <v>933.7</v>
      </c>
      <c r="D71" s="28">
        <v>933.7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11" t="s">
        <v>43</v>
      </c>
      <c r="L71" s="13">
        <v>2015</v>
      </c>
      <c r="M71" s="15">
        <v>2021</v>
      </c>
      <c r="N71" s="15" t="s">
        <v>70</v>
      </c>
    </row>
    <row r="72" spans="1:14" ht="12.75">
      <c r="A72" s="19" t="s">
        <v>139</v>
      </c>
      <c r="B72" s="26" t="s">
        <v>28</v>
      </c>
      <c r="C72" s="27">
        <v>933.7</v>
      </c>
      <c r="D72" s="30">
        <v>933.7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7" t="s">
        <v>24</v>
      </c>
      <c r="L72" s="1">
        <v>2015</v>
      </c>
      <c r="M72" s="1">
        <v>2021</v>
      </c>
      <c r="N72" s="1" t="s">
        <v>70</v>
      </c>
    </row>
    <row r="73" spans="1:16" ht="153">
      <c r="A73" s="17" t="s">
        <v>140</v>
      </c>
      <c r="B73" s="22" t="s">
        <v>22</v>
      </c>
      <c r="C73" s="23">
        <f>SUM(D73:J73)</f>
        <v>9520.67</v>
      </c>
      <c r="D73" s="28">
        <v>2105.6</v>
      </c>
      <c r="E73" s="23">
        <v>500</v>
      </c>
      <c r="F73" s="23">
        <f>SUM(F74)</f>
        <v>1370</v>
      </c>
      <c r="G73" s="23">
        <f>SUM(G74)</f>
        <v>2368.75</v>
      </c>
      <c r="H73" s="23">
        <f>SUM(H74)</f>
        <v>1337.35</v>
      </c>
      <c r="I73" s="23">
        <f>SUM(I74)</f>
        <v>1167.37</v>
      </c>
      <c r="J73" s="23">
        <v>671.6</v>
      </c>
      <c r="K73" s="11" t="s">
        <v>43</v>
      </c>
      <c r="L73" s="13">
        <v>2015</v>
      </c>
      <c r="M73" s="15">
        <v>2021</v>
      </c>
      <c r="N73" s="15" t="s">
        <v>70</v>
      </c>
      <c r="P73" s="50"/>
    </row>
    <row r="74" spans="1:14" ht="12.75">
      <c r="A74" s="19" t="s">
        <v>141</v>
      </c>
      <c r="B74" s="26" t="s">
        <v>8</v>
      </c>
      <c r="C74" s="27">
        <f>SUM(D74:J74)</f>
        <v>9520.67</v>
      </c>
      <c r="D74" s="30">
        <v>2105.6</v>
      </c>
      <c r="E74" s="27">
        <v>500</v>
      </c>
      <c r="F74" s="27">
        <v>1370</v>
      </c>
      <c r="G74" s="27">
        <v>2368.75</v>
      </c>
      <c r="H74" s="27">
        <v>1337.35</v>
      </c>
      <c r="I74" s="27">
        <v>1167.37</v>
      </c>
      <c r="J74" s="27">
        <v>671.6</v>
      </c>
      <c r="K74" s="7" t="s">
        <v>24</v>
      </c>
      <c r="L74" s="1">
        <v>2015</v>
      </c>
      <c r="M74" s="1">
        <v>2021</v>
      </c>
      <c r="N74" s="1" t="s">
        <v>70</v>
      </c>
    </row>
    <row r="75" spans="1:14" ht="255.75" customHeight="1">
      <c r="A75" s="17" t="s">
        <v>142</v>
      </c>
      <c r="B75" s="22" t="s">
        <v>65</v>
      </c>
      <c r="C75" s="23">
        <f>SUM(C76:C78)</f>
        <v>2347.6000000000004</v>
      </c>
      <c r="D75" s="28">
        <f>SUM(D76:D78)</f>
        <v>579.2</v>
      </c>
      <c r="E75" s="23">
        <v>380.8</v>
      </c>
      <c r="F75" s="23">
        <f>SUM(F76:F78)</f>
        <v>377</v>
      </c>
      <c r="G75" s="23">
        <v>150</v>
      </c>
      <c r="H75" s="23">
        <v>150</v>
      </c>
      <c r="I75" s="23">
        <f>SUM(I76:I78)</f>
        <v>150</v>
      </c>
      <c r="J75" s="23">
        <v>560.6</v>
      </c>
      <c r="K75" s="11" t="s">
        <v>23</v>
      </c>
      <c r="L75" s="13">
        <v>2015</v>
      </c>
      <c r="M75" s="15">
        <v>2021</v>
      </c>
      <c r="N75" s="15" t="s">
        <v>70</v>
      </c>
    </row>
    <row r="76" spans="1:14" ht="12.75">
      <c r="A76" s="19" t="s">
        <v>143</v>
      </c>
      <c r="B76" s="26" t="s">
        <v>38</v>
      </c>
      <c r="C76" s="27">
        <f>SUM(D76:J76)</f>
        <v>185.70000000000002</v>
      </c>
      <c r="D76" s="30">
        <v>154.9</v>
      </c>
      <c r="E76" s="27">
        <v>30.8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7" t="s">
        <v>24</v>
      </c>
      <c r="L76" s="1">
        <v>2015</v>
      </c>
      <c r="M76" s="1">
        <v>2021</v>
      </c>
      <c r="N76" s="1" t="s">
        <v>70</v>
      </c>
    </row>
    <row r="77" spans="1:11" ht="12.75">
      <c r="A77" s="19" t="s">
        <v>144</v>
      </c>
      <c r="B77" s="26" t="s">
        <v>28</v>
      </c>
      <c r="C77" s="27">
        <f>SUM(D77:J77)</f>
        <v>227</v>
      </c>
      <c r="D77" s="30">
        <v>0</v>
      </c>
      <c r="E77" s="30">
        <v>0</v>
      </c>
      <c r="F77" s="27">
        <v>227</v>
      </c>
      <c r="G77" s="27">
        <v>0</v>
      </c>
      <c r="H77" s="27">
        <v>0</v>
      </c>
      <c r="I77" s="27">
        <v>0</v>
      </c>
      <c r="J77" s="27">
        <v>0</v>
      </c>
      <c r="K77" s="7"/>
    </row>
    <row r="78" spans="1:14" ht="12.75">
      <c r="A78" s="19" t="s">
        <v>145</v>
      </c>
      <c r="B78" s="26" t="s">
        <v>8</v>
      </c>
      <c r="C78" s="27">
        <f>SUM(D78:J78)</f>
        <v>1934.9</v>
      </c>
      <c r="D78" s="30">
        <v>424.3</v>
      </c>
      <c r="E78" s="27">
        <v>350</v>
      </c>
      <c r="F78" s="27">
        <v>150</v>
      </c>
      <c r="G78" s="27">
        <v>150</v>
      </c>
      <c r="H78" s="27">
        <v>150</v>
      </c>
      <c r="I78" s="27">
        <v>150</v>
      </c>
      <c r="J78" s="27">
        <v>560.6</v>
      </c>
      <c r="K78" s="7" t="s">
        <v>24</v>
      </c>
      <c r="L78" s="1">
        <v>2015</v>
      </c>
      <c r="M78" s="1">
        <v>2021</v>
      </c>
      <c r="N78" s="1" t="s">
        <v>70</v>
      </c>
    </row>
    <row r="79" spans="1:14" ht="51">
      <c r="A79" s="17" t="s">
        <v>146</v>
      </c>
      <c r="B79" s="22" t="s">
        <v>76</v>
      </c>
      <c r="C79" s="28" t="s">
        <v>72</v>
      </c>
      <c r="D79" s="28" t="s">
        <v>72</v>
      </c>
      <c r="E79" s="28" t="s">
        <v>72</v>
      </c>
      <c r="F79" s="28" t="s">
        <v>72</v>
      </c>
      <c r="G79" s="28" t="s">
        <v>72</v>
      </c>
      <c r="H79" s="28" t="s">
        <v>72</v>
      </c>
      <c r="I79" s="28" t="s">
        <v>72</v>
      </c>
      <c r="J79" s="28" t="s">
        <v>72</v>
      </c>
      <c r="K79" s="11" t="s">
        <v>31</v>
      </c>
      <c r="L79" s="13">
        <v>2015</v>
      </c>
      <c r="M79" s="15">
        <v>2021</v>
      </c>
      <c r="N79" s="15" t="s">
        <v>70</v>
      </c>
    </row>
    <row r="80" spans="1:14" ht="12.75">
      <c r="A80" s="19" t="s">
        <v>147</v>
      </c>
      <c r="B80" s="26" t="s">
        <v>8</v>
      </c>
      <c r="C80" s="30" t="s">
        <v>72</v>
      </c>
      <c r="D80" s="30" t="s">
        <v>72</v>
      </c>
      <c r="E80" s="30" t="s">
        <v>72</v>
      </c>
      <c r="F80" s="30" t="s">
        <v>72</v>
      </c>
      <c r="G80" s="30" t="s">
        <v>72</v>
      </c>
      <c r="H80" s="30" t="s">
        <v>72</v>
      </c>
      <c r="I80" s="30" t="s">
        <v>72</v>
      </c>
      <c r="J80" s="30" t="s">
        <v>72</v>
      </c>
      <c r="K80" s="7" t="s">
        <v>24</v>
      </c>
      <c r="L80" s="1">
        <v>2015</v>
      </c>
      <c r="M80" s="1">
        <v>2021</v>
      </c>
      <c r="N80" s="1" t="s">
        <v>70</v>
      </c>
    </row>
    <row r="81" spans="1:14" ht="51">
      <c r="A81" s="17" t="s">
        <v>148</v>
      </c>
      <c r="B81" s="22" t="s">
        <v>56</v>
      </c>
      <c r="C81" s="23">
        <v>23.52</v>
      </c>
      <c r="D81" s="28">
        <v>0</v>
      </c>
      <c r="E81" s="23">
        <v>23.52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17" t="s">
        <v>153</v>
      </c>
      <c r="L81" s="13">
        <v>2015</v>
      </c>
      <c r="M81" s="15">
        <v>2021</v>
      </c>
      <c r="N81" s="15" t="s">
        <v>70</v>
      </c>
    </row>
    <row r="82" spans="1:17" ht="12.75">
      <c r="A82" s="19" t="s">
        <v>149</v>
      </c>
      <c r="B82" s="26" t="s">
        <v>8</v>
      </c>
      <c r="C82" s="27">
        <v>23.52</v>
      </c>
      <c r="D82" s="30">
        <v>0</v>
      </c>
      <c r="E82" s="27">
        <v>23.52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7" t="s">
        <v>24</v>
      </c>
      <c r="L82" s="1">
        <v>2015</v>
      </c>
      <c r="M82" s="1">
        <v>2021</v>
      </c>
      <c r="N82" s="1" t="s">
        <v>70</v>
      </c>
      <c r="Q82" s="21"/>
    </row>
    <row r="83" spans="1:14" ht="114.75">
      <c r="A83" s="42" t="s">
        <v>150</v>
      </c>
      <c r="B83" s="22" t="s">
        <v>192</v>
      </c>
      <c r="C83" s="23">
        <f>SUM(C84:C86)</f>
        <v>565.2</v>
      </c>
      <c r="D83" s="28">
        <v>0</v>
      </c>
      <c r="E83" s="23">
        <v>50</v>
      </c>
      <c r="F83" s="23">
        <f>SUM(F84:F86)</f>
        <v>310</v>
      </c>
      <c r="G83" s="23">
        <f>SUM(G84:G86)</f>
        <v>205.2</v>
      </c>
      <c r="H83" s="23">
        <v>0</v>
      </c>
      <c r="I83" s="23">
        <v>0</v>
      </c>
      <c r="J83" s="23">
        <v>0</v>
      </c>
      <c r="K83" s="17" t="s">
        <v>154</v>
      </c>
      <c r="L83" s="13">
        <v>2015</v>
      </c>
      <c r="M83" s="15">
        <v>2021</v>
      </c>
      <c r="N83" s="15" t="s">
        <v>70</v>
      </c>
    </row>
    <row r="84" spans="1:14" ht="12.75">
      <c r="A84" s="43" t="s">
        <v>151</v>
      </c>
      <c r="B84" s="26" t="s">
        <v>38</v>
      </c>
      <c r="C84" s="27">
        <v>50</v>
      </c>
      <c r="D84" s="30">
        <v>0</v>
      </c>
      <c r="E84" s="27">
        <v>50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7" t="s">
        <v>24</v>
      </c>
      <c r="L84" s="1">
        <v>2015</v>
      </c>
      <c r="M84" s="1">
        <v>2021</v>
      </c>
      <c r="N84" s="1" t="s">
        <v>70</v>
      </c>
    </row>
    <row r="85" spans="1:11" ht="12.75">
      <c r="A85" s="43" t="s">
        <v>186</v>
      </c>
      <c r="B85" s="26" t="s">
        <v>28</v>
      </c>
      <c r="C85" s="27">
        <f>SUM(D85:J85)</f>
        <v>455.2</v>
      </c>
      <c r="D85" s="30">
        <v>0</v>
      </c>
      <c r="E85" s="27">
        <v>0</v>
      </c>
      <c r="F85" s="27">
        <v>280</v>
      </c>
      <c r="G85" s="27">
        <v>175.2</v>
      </c>
      <c r="H85" s="27">
        <v>0</v>
      </c>
      <c r="I85" s="27">
        <v>0</v>
      </c>
      <c r="J85" s="27">
        <v>0</v>
      </c>
      <c r="K85" s="7" t="s">
        <v>24</v>
      </c>
    </row>
    <row r="86" spans="1:11" ht="12.75">
      <c r="A86" s="43" t="s">
        <v>187</v>
      </c>
      <c r="B86" s="26" t="s">
        <v>8</v>
      </c>
      <c r="C86" s="27">
        <f>SUM(D86:J86)</f>
        <v>60</v>
      </c>
      <c r="D86" s="30">
        <v>0</v>
      </c>
      <c r="E86" s="27">
        <v>0</v>
      </c>
      <c r="F86" s="27">
        <v>30</v>
      </c>
      <c r="G86" s="27">
        <v>30</v>
      </c>
      <c r="H86" s="27">
        <v>0</v>
      </c>
      <c r="I86" s="27">
        <v>0</v>
      </c>
      <c r="J86" s="27">
        <v>0</v>
      </c>
      <c r="K86" s="7"/>
    </row>
    <row r="87" spans="1:14" ht="89.25">
      <c r="A87" s="46" t="s">
        <v>188</v>
      </c>
      <c r="B87" s="22" t="s">
        <v>152</v>
      </c>
      <c r="C87" s="31">
        <v>0</v>
      </c>
      <c r="D87" s="47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17" t="s">
        <v>155</v>
      </c>
      <c r="L87" s="20"/>
      <c r="M87" s="15"/>
      <c r="N87" s="15"/>
    </row>
    <row r="88" spans="1:14" ht="12.75">
      <c r="A88" s="43" t="s">
        <v>194</v>
      </c>
      <c r="B88" s="26" t="s">
        <v>8</v>
      </c>
      <c r="C88" s="27">
        <v>0</v>
      </c>
      <c r="D88" s="30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7" t="s">
        <v>24</v>
      </c>
      <c r="L88" s="1">
        <v>2015</v>
      </c>
      <c r="M88" s="1">
        <v>2021</v>
      </c>
      <c r="N88" s="1" t="s">
        <v>70</v>
      </c>
    </row>
    <row r="89" spans="1:14" ht="12.75">
      <c r="A89" s="42" t="s">
        <v>68</v>
      </c>
      <c r="B89" s="51" t="s">
        <v>7</v>
      </c>
      <c r="C89" s="52"/>
      <c r="D89" s="52"/>
      <c r="E89" s="52"/>
      <c r="F89" s="52"/>
      <c r="G89" s="52"/>
      <c r="H89" s="52"/>
      <c r="I89" s="52"/>
      <c r="J89" s="52"/>
      <c r="K89" s="11" t="s">
        <v>24</v>
      </c>
      <c r="L89" s="13">
        <v>2015</v>
      </c>
      <c r="M89" s="15">
        <v>2021</v>
      </c>
      <c r="N89" s="15" t="s">
        <v>70</v>
      </c>
    </row>
    <row r="90" spans="1:14" ht="102">
      <c r="A90" s="42" t="s">
        <v>156</v>
      </c>
      <c r="B90" s="22" t="s">
        <v>74</v>
      </c>
      <c r="C90" s="23">
        <f>SUM(D90:J90)</f>
        <v>257917.11</v>
      </c>
      <c r="D90" s="28">
        <f>SUM(D91:D93)</f>
        <v>32009</v>
      </c>
      <c r="E90" s="23">
        <v>35870.41</v>
      </c>
      <c r="F90" s="23">
        <f>SUM(F91:F93)</f>
        <v>39409.18</v>
      </c>
      <c r="G90" s="23">
        <f>SUM(G91:G93)</f>
        <v>38336.649999999994</v>
      </c>
      <c r="H90" s="23">
        <f>SUM(H91:H93)</f>
        <v>37152.35</v>
      </c>
      <c r="I90" s="23">
        <f>SUM(I91:I93)</f>
        <v>37346.52</v>
      </c>
      <c r="J90" s="23">
        <v>37793</v>
      </c>
      <c r="K90" s="22" t="s">
        <v>24</v>
      </c>
      <c r="L90" s="13">
        <v>2015</v>
      </c>
      <c r="M90" s="15">
        <v>2021</v>
      </c>
      <c r="N90" s="15" t="s">
        <v>70</v>
      </c>
    </row>
    <row r="91" spans="1:14" ht="12.75">
      <c r="A91" s="45" t="s">
        <v>157</v>
      </c>
      <c r="B91" s="24" t="s">
        <v>38</v>
      </c>
      <c r="C91" s="25">
        <f>SUM(D91:J91)</f>
        <v>126.1</v>
      </c>
      <c r="D91" s="29">
        <v>126.1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4" t="s">
        <v>24</v>
      </c>
      <c r="L91" s="14">
        <v>2015</v>
      </c>
      <c r="M91" s="16">
        <v>2021</v>
      </c>
      <c r="N91" s="16" t="s">
        <v>70</v>
      </c>
    </row>
    <row r="92" spans="1:14" ht="12.75">
      <c r="A92" s="45" t="s">
        <v>158</v>
      </c>
      <c r="B92" s="24" t="s">
        <v>28</v>
      </c>
      <c r="C92" s="25">
        <f>SUM(D92:J92)</f>
        <v>6817.7</v>
      </c>
      <c r="D92" s="29">
        <v>1825.4</v>
      </c>
      <c r="E92" s="25">
        <v>1976.5</v>
      </c>
      <c r="F92" s="25">
        <v>1815.1</v>
      </c>
      <c r="G92" s="25">
        <f>SUM(G97)</f>
        <v>1200.7</v>
      </c>
      <c r="H92" s="25">
        <v>0</v>
      </c>
      <c r="I92" s="25">
        <v>0</v>
      </c>
      <c r="J92" s="25">
        <v>0</v>
      </c>
      <c r="K92" s="24" t="s">
        <v>24</v>
      </c>
      <c r="L92" s="14">
        <v>2015</v>
      </c>
      <c r="M92" s="16">
        <v>2021</v>
      </c>
      <c r="N92" s="16" t="s">
        <v>70</v>
      </c>
    </row>
    <row r="93" spans="1:14" ht="12.75">
      <c r="A93" s="45" t="s">
        <v>159</v>
      </c>
      <c r="B93" s="24" t="s">
        <v>8</v>
      </c>
      <c r="C93" s="25">
        <f>+C98</f>
        <v>250973.31</v>
      </c>
      <c r="D93" s="29">
        <v>30057.5</v>
      </c>
      <c r="E93" s="25">
        <v>33893.91</v>
      </c>
      <c r="F93" s="25">
        <f>SUM(F98)</f>
        <v>37594.08</v>
      </c>
      <c r="G93" s="25">
        <f>SUM(G98)</f>
        <v>37135.95</v>
      </c>
      <c r="H93" s="25">
        <f>SUM(H98)</f>
        <v>37152.35</v>
      </c>
      <c r="I93" s="25">
        <f>SUM(I98)</f>
        <v>37346.52</v>
      </c>
      <c r="J93" s="25">
        <v>37793</v>
      </c>
      <c r="K93" s="24" t="s">
        <v>24</v>
      </c>
      <c r="L93" s="14">
        <v>2015</v>
      </c>
      <c r="M93" s="16">
        <v>2021</v>
      </c>
      <c r="N93" s="16" t="s">
        <v>70</v>
      </c>
    </row>
    <row r="94" spans="1:14" ht="12.75">
      <c r="A94" s="42" t="s">
        <v>160</v>
      </c>
      <c r="B94" s="22" t="s">
        <v>5</v>
      </c>
      <c r="C94" s="23" t="s">
        <v>24</v>
      </c>
      <c r="D94" s="23" t="s">
        <v>24</v>
      </c>
      <c r="E94" s="23" t="s">
        <v>24</v>
      </c>
      <c r="F94" s="23" t="s">
        <v>24</v>
      </c>
      <c r="G94" s="23" t="s">
        <v>24</v>
      </c>
      <c r="H94" s="23" t="s">
        <v>24</v>
      </c>
      <c r="I94" s="23" t="s">
        <v>24</v>
      </c>
      <c r="J94" s="23" t="s">
        <v>24</v>
      </c>
      <c r="K94" s="22" t="s">
        <v>24</v>
      </c>
      <c r="L94" s="13">
        <v>2015</v>
      </c>
      <c r="M94" s="15">
        <v>2021</v>
      </c>
      <c r="N94" s="15" t="s">
        <v>70</v>
      </c>
    </row>
    <row r="95" spans="1:15" ht="38.25">
      <c r="A95" s="42" t="s">
        <v>161</v>
      </c>
      <c r="B95" s="22" t="s">
        <v>40</v>
      </c>
      <c r="C95" s="23">
        <f>SUM(D95:J95)</f>
        <v>257917.11</v>
      </c>
      <c r="D95" s="28">
        <f>SUM(D96:D98)</f>
        <v>32009</v>
      </c>
      <c r="E95" s="23">
        <v>35870.41</v>
      </c>
      <c r="F95" s="23">
        <f>SUM(F96:F98)</f>
        <v>39409.18</v>
      </c>
      <c r="G95" s="23">
        <f>SUM(G96:G98)</f>
        <v>38336.649999999994</v>
      </c>
      <c r="H95" s="23">
        <f>SUM(H96:H98)</f>
        <v>37152.35</v>
      </c>
      <c r="I95" s="23">
        <f>SUM(I96:I98)</f>
        <v>37346.52</v>
      </c>
      <c r="J95" s="23">
        <v>37793</v>
      </c>
      <c r="K95" s="22" t="s">
        <v>24</v>
      </c>
      <c r="L95" s="13">
        <v>2015</v>
      </c>
      <c r="M95" s="15">
        <v>2021</v>
      </c>
      <c r="N95" s="15" t="s">
        <v>70</v>
      </c>
      <c r="O95" s="32"/>
    </row>
    <row r="96" spans="1:14" ht="12.75">
      <c r="A96" s="45" t="s">
        <v>162</v>
      </c>
      <c r="B96" s="24" t="s">
        <v>38</v>
      </c>
      <c r="C96" s="25">
        <v>126.1</v>
      </c>
      <c r="D96" s="29">
        <v>126.1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4" t="s">
        <v>24</v>
      </c>
      <c r="L96" s="14">
        <v>2015</v>
      </c>
      <c r="M96" s="16">
        <v>2021</v>
      </c>
      <c r="N96" s="16" t="s">
        <v>70</v>
      </c>
    </row>
    <row r="97" spans="1:14" ht="12.75">
      <c r="A97" s="45" t="s">
        <v>163</v>
      </c>
      <c r="B97" s="24" t="s">
        <v>28</v>
      </c>
      <c r="C97" s="25">
        <f>SUM(D97:J97)</f>
        <v>6817.7</v>
      </c>
      <c r="D97" s="29">
        <f>+D100+D108</f>
        <v>1825.4</v>
      </c>
      <c r="E97" s="25">
        <v>1976.5</v>
      </c>
      <c r="F97" s="25">
        <v>1815.1</v>
      </c>
      <c r="G97" s="25">
        <f>G100+G105</f>
        <v>1200.7</v>
      </c>
      <c r="H97" s="25">
        <v>0</v>
      </c>
      <c r="I97" s="25">
        <v>0</v>
      </c>
      <c r="J97" s="25">
        <v>0</v>
      </c>
      <c r="K97" s="24" t="s">
        <v>24</v>
      </c>
      <c r="L97" s="14">
        <v>2015</v>
      </c>
      <c r="M97" s="16">
        <v>2021</v>
      </c>
      <c r="N97" s="16" t="s">
        <v>70</v>
      </c>
    </row>
    <row r="98" spans="1:16" ht="12.75">
      <c r="A98" s="45" t="s">
        <v>164</v>
      </c>
      <c r="B98" s="24" t="s">
        <v>8</v>
      </c>
      <c r="C98" s="25">
        <f>SUM(D98:J98)</f>
        <v>250973.31</v>
      </c>
      <c r="D98" s="29">
        <v>30057.5</v>
      </c>
      <c r="E98" s="25">
        <v>33893.91</v>
      </c>
      <c r="F98" s="25">
        <f>F104+F109</f>
        <v>37594.08</v>
      </c>
      <c r="G98" s="25">
        <f>G102+G104+G109+G111+G113</f>
        <v>37135.95</v>
      </c>
      <c r="H98" s="25">
        <f>H102+H104+H109+H111</f>
        <v>37152.35</v>
      </c>
      <c r="I98" s="25">
        <f>I102+I104+I109+I111</f>
        <v>37346.52</v>
      </c>
      <c r="J98" s="25">
        <v>37793</v>
      </c>
      <c r="K98" s="24" t="s">
        <v>24</v>
      </c>
      <c r="L98" s="14">
        <v>2015</v>
      </c>
      <c r="M98" s="16">
        <v>2021</v>
      </c>
      <c r="N98" s="16" t="s">
        <v>70</v>
      </c>
      <c r="O98" s="21"/>
      <c r="P98" s="21"/>
    </row>
    <row r="99" spans="1:14" ht="246" customHeight="1">
      <c r="A99" s="42" t="s">
        <v>165</v>
      </c>
      <c r="B99" s="22" t="s">
        <v>0</v>
      </c>
      <c r="C99" s="23">
        <f>SUM(D99:J99)</f>
        <v>6660.499999999999</v>
      </c>
      <c r="D99" s="28">
        <v>1668.2</v>
      </c>
      <c r="E99" s="23">
        <v>1976.5</v>
      </c>
      <c r="F99" s="23">
        <v>1815.1</v>
      </c>
      <c r="G99" s="23">
        <f>SUM(G100)</f>
        <v>1200.7</v>
      </c>
      <c r="H99" s="23">
        <v>0</v>
      </c>
      <c r="I99" s="23">
        <v>0</v>
      </c>
      <c r="J99" s="23">
        <v>0</v>
      </c>
      <c r="K99" s="11" t="s">
        <v>16</v>
      </c>
      <c r="L99" s="13">
        <v>2015</v>
      </c>
      <c r="M99" s="15">
        <v>2021</v>
      </c>
      <c r="N99" s="15" t="s">
        <v>70</v>
      </c>
    </row>
    <row r="100" spans="1:14" ht="12.75">
      <c r="A100" s="19" t="s">
        <v>166</v>
      </c>
      <c r="B100" s="26" t="s">
        <v>28</v>
      </c>
      <c r="C100" s="27">
        <f>SUM(D100:J100)</f>
        <v>6660.499999999999</v>
      </c>
      <c r="D100" s="30">
        <v>1668.2</v>
      </c>
      <c r="E100" s="27">
        <v>1976.5</v>
      </c>
      <c r="F100" s="27">
        <v>1815.1</v>
      </c>
      <c r="G100" s="27">
        <v>1200.7</v>
      </c>
      <c r="H100" s="27">
        <v>0</v>
      </c>
      <c r="I100" s="27">
        <v>0</v>
      </c>
      <c r="J100" s="27">
        <v>0</v>
      </c>
      <c r="K100" s="7" t="s">
        <v>24</v>
      </c>
      <c r="L100" s="1">
        <v>2015</v>
      </c>
      <c r="M100" s="1">
        <v>2021</v>
      </c>
      <c r="N100" s="1" t="s">
        <v>70</v>
      </c>
    </row>
    <row r="101" spans="1:14" ht="126.75" customHeight="1">
      <c r="A101" s="17" t="s">
        <v>167</v>
      </c>
      <c r="B101" s="22" t="s">
        <v>47</v>
      </c>
      <c r="C101" s="23">
        <f>SUM(C102)</f>
        <v>808</v>
      </c>
      <c r="D101" s="28">
        <v>408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400</v>
      </c>
      <c r="K101" s="11" t="s">
        <v>4</v>
      </c>
      <c r="L101" s="13">
        <v>2015</v>
      </c>
      <c r="M101" s="15">
        <v>2021</v>
      </c>
      <c r="N101" s="15" t="s">
        <v>70</v>
      </c>
    </row>
    <row r="102" spans="1:14" ht="12.75">
      <c r="A102" s="19" t="s">
        <v>168</v>
      </c>
      <c r="B102" s="26" t="s">
        <v>8</v>
      </c>
      <c r="C102" s="27">
        <f aca="true" t="shared" si="4" ref="C102:C111">SUM(D102:J102)</f>
        <v>808</v>
      </c>
      <c r="D102" s="30">
        <v>408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400</v>
      </c>
      <c r="K102" s="7" t="s">
        <v>24</v>
      </c>
      <c r="L102" s="1">
        <v>2015</v>
      </c>
      <c r="M102" s="1">
        <v>2021</v>
      </c>
      <c r="N102" s="1" t="s">
        <v>70</v>
      </c>
    </row>
    <row r="103" spans="1:14" ht="114.75">
      <c r="A103" s="17" t="s">
        <v>169</v>
      </c>
      <c r="B103" s="22" t="s">
        <v>55</v>
      </c>
      <c r="C103" s="23">
        <f>SUM(D103:J103)</f>
        <v>245950.84000000003</v>
      </c>
      <c r="D103" s="28">
        <v>28668.4</v>
      </c>
      <c r="E103" s="23">
        <v>32793.91</v>
      </c>
      <c r="F103" s="23">
        <f>SUM(F104)</f>
        <v>37294.08</v>
      </c>
      <c r="G103" s="23">
        <f>SUM(G104:G105)</f>
        <v>36685.95</v>
      </c>
      <c r="H103" s="23">
        <f>SUM(H104)</f>
        <v>36852.35</v>
      </c>
      <c r="I103" s="23">
        <f>SUM(I104)</f>
        <v>36852.35</v>
      </c>
      <c r="J103" s="23">
        <v>36803.8</v>
      </c>
      <c r="K103" s="11" t="s">
        <v>58</v>
      </c>
      <c r="L103" s="13">
        <v>2015</v>
      </c>
      <c r="M103" s="15">
        <v>2021</v>
      </c>
      <c r="N103" s="15" t="s">
        <v>70</v>
      </c>
    </row>
    <row r="104" spans="1:14" ht="12.75">
      <c r="A104" s="19" t="s">
        <v>170</v>
      </c>
      <c r="B104" s="26" t="s">
        <v>8</v>
      </c>
      <c r="C104" s="27">
        <f t="shared" si="4"/>
        <v>245950.84000000003</v>
      </c>
      <c r="D104" s="30">
        <v>28668.4</v>
      </c>
      <c r="E104" s="27">
        <v>32793.91</v>
      </c>
      <c r="F104" s="27">
        <v>37294.08</v>
      </c>
      <c r="G104" s="27">
        <v>36685.95</v>
      </c>
      <c r="H104" s="27">
        <v>36852.35</v>
      </c>
      <c r="I104" s="27">
        <v>36852.35</v>
      </c>
      <c r="J104" s="27">
        <v>36803.8</v>
      </c>
      <c r="K104" s="7" t="s">
        <v>24</v>
      </c>
      <c r="L104" s="1">
        <v>2015</v>
      </c>
      <c r="M104" s="1">
        <v>2021</v>
      </c>
      <c r="N104" s="1" t="s">
        <v>70</v>
      </c>
    </row>
    <row r="105" spans="1:11" ht="12.75">
      <c r="A105" s="43" t="s">
        <v>171</v>
      </c>
      <c r="B105" s="26" t="s">
        <v>28</v>
      </c>
      <c r="C105" s="27">
        <f>SUM(D105:J105)</f>
        <v>0</v>
      </c>
      <c r="D105" s="30"/>
      <c r="E105" s="27"/>
      <c r="F105" s="27"/>
      <c r="G105" s="27">
        <v>0</v>
      </c>
      <c r="H105" s="27"/>
      <c r="I105" s="27"/>
      <c r="J105" s="27"/>
      <c r="K105" s="7"/>
    </row>
    <row r="106" spans="1:14" ht="114.75">
      <c r="A106" s="17" t="s">
        <v>172</v>
      </c>
      <c r="B106" s="22" t="s">
        <v>41</v>
      </c>
      <c r="C106" s="23">
        <f>SUM(D106:J106)</f>
        <v>4228.27</v>
      </c>
      <c r="D106" s="28">
        <v>1064.9</v>
      </c>
      <c r="E106" s="23">
        <v>1100</v>
      </c>
      <c r="F106" s="23">
        <v>300</v>
      </c>
      <c r="G106" s="23">
        <f>SUM(G107:G109)</f>
        <v>380</v>
      </c>
      <c r="H106" s="23">
        <v>300</v>
      </c>
      <c r="I106" s="23">
        <f>SUM(I107:I109)</f>
        <v>494.17</v>
      </c>
      <c r="J106" s="23">
        <v>589.2</v>
      </c>
      <c r="K106" s="11" t="s">
        <v>4</v>
      </c>
      <c r="L106" s="13">
        <v>2015</v>
      </c>
      <c r="M106" s="15">
        <v>2021</v>
      </c>
      <c r="N106" s="15" t="s">
        <v>70</v>
      </c>
    </row>
    <row r="107" spans="1:14" ht="12.75">
      <c r="A107" s="19" t="s">
        <v>173</v>
      </c>
      <c r="B107" s="26" t="s">
        <v>38</v>
      </c>
      <c r="C107" s="27">
        <f t="shared" si="4"/>
        <v>126.1</v>
      </c>
      <c r="D107" s="30">
        <v>126.1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7" t="s">
        <v>24</v>
      </c>
      <c r="L107" s="1">
        <v>2015</v>
      </c>
      <c r="M107" s="1">
        <v>2021</v>
      </c>
      <c r="N107" s="1" t="s">
        <v>70</v>
      </c>
    </row>
    <row r="108" spans="1:14" ht="12.75">
      <c r="A108" s="19" t="s">
        <v>174</v>
      </c>
      <c r="B108" s="26" t="s">
        <v>28</v>
      </c>
      <c r="C108" s="27">
        <f t="shared" si="4"/>
        <v>157.2</v>
      </c>
      <c r="D108" s="30">
        <v>157.2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7" t="s">
        <v>24</v>
      </c>
      <c r="L108" s="1">
        <v>2015</v>
      </c>
      <c r="M108" s="1">
        <v>2021</v>
      </c>
      <c r="N108" s="1" t="s">
        <v>70</v>
      </c>
    </row>
    <row r="109" spans="1:14" ht="12.75">
      <c r="A109" s="19" t="s">
        <v>175</v>
      </c>
      <c r="B109" s="26" t="s">
        <v>8</v>
      </c>
      <c r="C109" s="27">
        <f>SUM(D109:J109)</f>
        <v>3944.9700000000003</v>
      </c>
      <c r="D109" s="30">
        <v>781.6</v>
      </c>
      <c r="E109" s="27">
        <v>1100</v>
      </c>
      <c r="F109" s="27">
        <v>300</v>
      </c>
      <c r="G109" s="27">
        <v>380</v>
      </c>
      <c r="H109" s="27">
        <v>300</v>
      </c>
      <c r="I109" s="27">
        <v>494.17</v>
      </c>
      <c r="J109" s="27">
        <v>589.2</v>
      </c>
      <c r="K109" s="7" t="s">
        <v>24</v>
      </c>
      <c r="L109" s="1">
        <v>2015</v>
      </c>
      <c r="M109" s="1">
        <v>2021</v>
      </c>
      <c r="N109" s="1" t="s">
        <v>70</v>
      </c>
    </row>
    <row r="110" spans="1:14" ht="114.75">
      <c r="A110" s="17" t="s">
        <v>176</v>
      </c>
      <c r="B110" s="22" t="s">
        <v>45</v>
      </c>
      <c r="C110" s="23">
        <f t="shared" si="4"/>
        <v>199.5</v>
      </c>
      <c r="D110" s="28">
        <v>199.5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11" t="s">
        <v>4</v>
      </c>
      <c r="L110" s="13">
        <v>2015</v>
      </c>
      <c r="M110" s="15">
        <v>2021</v>
      </c>
      <c r="N110" s="15" t="s">
        <v>70</v>
      </c>
    </row>
    <row r="111" spans="1:14" ht="12.75">
      <c r="A111" s="19" t="s">
        <v>189</v>
      </c>
      <c r="B111" s="26" t="s">
        <v>8</v>
      </c>
      <c r="C111" s="27">
        <f t="shared" si="4"/>
        <v>199.5</v>
      </c>
      <c r="D111" s="30">
        <v>199.5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7" t="s">
        <v>24</v>
      </c>
      <c r="L111" s="1">
        <v>2015</v>
      </c>
      <c r="M111" s="1">
        <v>2021</v>
      </c>
      <c r="N111" s="1" t="s">
        <v>70</v>
      </c>
    </row>
    <row r="112" spans="1:11" ht="76.5">
      <c r="A112" s="42" t="s">
        <v>190</v>
      </c>
      <c r="B112" s="22" t="s">
        <v>191</v>
      </c>
      <c r="C112" s="23">
        <f>SUM(D112:J112)</f>
        <v>70</v>
      </c>
      <c r="D112" s="28">
        <v>0</v>
      </c>
      <c r="E112" s="23">
        <v>0</v>
      </c>
      <c r="F112" s="23">
        <v>0</v>
      </c>
      <c r="G112" s="23">
        <f>SUM(G113)</f>
        <v>70</v>
      </c>
      <c r="H112" s="23">
        <v>0</v>
      </c>
      <c r="I112" s="23">
        <v>0</v>
      </c>
      <c r="J112" s="23">
        <v>0</v>
      </c>
      <c r="K112" s="22"/>
    </row>
    <row r="113" spans="1:11" ht="12.75">
      <c r="A113" s="43" t="s">
        <v>193</v>
      </c>
      <c r="B113" s="26" t="s">
        <v>8</v>
      </c>
      <c r="C113" s="27">
        <f>SUM(D113:J113)</f>
        <v>70</v>
      </c>
      <c r="D113" s="30">
        <v>0</v>
      </c>
      <c r="E113" s="27">
        <v>0</v>
      </c>
      <c r="F113" s="27">
        <v>0</v>
      </c>
      <c r="G113" s="27">
        <v>70</v>
      </c>
      <c r="H113" s="27">
        <v>0</v>
      </c>
      <c r="I113" s="27">
        <v>0</v>
      </c>
      <c r="J113" s="27">
        <v>0</v>
      </c>
      <c r="K113" s="44" t="s">
        <v>24</v>
      </c>
    </row>
    <row r="114" spans="1:14" ht="12.75">
      <c r="A114" s="17" t="s">
        <v>69</v>
      </c>
      <c r="B114" s="51" t="s">
        <v>25</v>
      </c>
      <c r="C114" s="52"/>
      <c r="D114" s="52"/>
      <c r="E114" s="52"/>
      <c r="F114" s="52"/>
      <c r="G114" s="52"/>
      <c r="H114" s="52"/>
      <c r="I114" s="52"/>
      <c r="J114" s="52"/>
      <c r="K114" s="11" t="s">
        <v>24</v>
      </c>
      <c r="L114" s="13">
        <v>2015</v>
      </c>
      <c r="M114" s="15">
        <v>2021</v>
      </c>
      <c r="N114" s="15" t="s">
        <v>70</v>
      </c>
    </row>
    <row r="115" spans="1:14" ht="153">
      <c r="A115" s="17" t="s">
        <v>177</v>
      </c>
      <c r="B115" s="22" t="s">
        <v>30</v>
      </c>
      <c r="C115" s="23">
        <f>SUM(D115:J115)</f>
        <v>90975.43</v>
      </c>
      <c r="D115" s="28">
        <v>11758.6</v>
      </c>
      <c r="E115" s="23">
        <v>12649.56</v>
      </c>
      <c r="F115" s="23">
        <f>SUM(F116)</f>
        <v>13133.15</v>
      </c>
      <c r="G115" s="23">
        <f>SUM(G116:G116)</f>
        <v>13981.16</v>
      </c>
      <c r="H115" s="23">
        <f>SUM(H116)</f>
        <v>14045.18</v>
      </c>
      <c r="I115" s="23">
        <f>SUM(I116)</f>
        <v>14045.18</v>
      </c>
      <c r="J115" s="23">
        <v>11362.6</v>
      </c>
      <c r="K115" s="11" t="s">
        <v>24</v>
      </c>
      <c r="L115" s="13">
        <v>2015</v>
      </c>
      <c r="M115" s="15">
        <v>2021</v>
      </c>
      <c r="N115" s="15" t="s">
        <v>70</v>
      </c>
    </row>
    <row r="116" spans="1:14" ht="12.75">
      <c r="A116" s="18" t="s">
        <v>178</v>
      </c>
      <c r="B116" s="24" t="s">
        <v>8</v>
      </c>
      <c r="C116" s="25">
        <f>SUM(D116:J116)</f>
        <v>90975.43</v>
      </c>
      <c r="D116" s="29">
        <v>11758.6</v>
      </c>
      <c r="E116" s="25">
        <v>12649.56</v>
      </c>
      <c r="F116" s="25">
        <f>SUM(F119)</f>
        <v>13133.15</v>
      </c>
      <c r="G116" s="25">
        <f>SUM(G119)</f>
        <v>13981.16</v>
      </c>
      <c r="H116" s="25">
        <f>SUM(H119)</f>
        <v>14045.18</v>
      </c>
      <c r="I116" s="25">
        <f>SUM(I119)</f>
        <v>14045.18</v>
      </c>
      <c r="J116" s="25">
        <v>11362.6</v>
      </c>
      <c r="K116" s="12" t="s">
        <v>24</v>
      </c>
      <c r="L116" s="14">
        <v>2015</v>
      </c>
      <c r="M116" s="16">
        <v>2021</v>
      </c>
      <c r="N116" s="16" t="s">
        <v>70</v>
      </c>
    </row>
    <row r="117" spans="1:14" ht="12.75">
      <c r="A117" s="17" t="s">
        <v>179</v>
      </c>
      <c r="B117" s="22" t="s">
        <v>5</v>
      </c>
      <c r="C117" s="23" t="s">
        <v>24</v>
      </c>
      <c r="D117" s="23" t="s">
        <v>24</v>
      </c>
      <c r="E117" s="23" t="s">
        <v>24</v>
      </c>
      <c r="F117" s="23" t="s">
        <v>24</v>
      </c>
      <c r="G117" s="23" t="s">
        <v>24</v>
      </c>
      <c r="H117" s="23" t="s">
        <v>24</v>
      </c>
      <c r="I117" s="23" t="s">
        <v>24</v>
      </c>
      <c r="J117" s="23" t="s">
        <v>24</v>
      </c>
      <c r="K117" s="11" t="s">
        <v>24</v>
      </c>
      <c r="L117" s="13">
        <v>2015</v>
      </c>
      <c r="M117" s="15">
        <v>2021</v>
      </c>
      <c r="N117" s="15" t="s">
        <v>70</v>
      </c>
    </row>
    <row r="118" spans="1:14" ht="38.25">
      <c r="A118" s="17" t="s">
        <v>180</v>
      </c>
      <c r="B118" s="22" t="s">
        <v>40</v>
      </c>
      <c r="C118" s="23">
        <f>SUM(D118:J118)</f>
        <v>90975.43</v>
      </c>
      <c r="D118" s="28">
        <v>11758.6</v>
      </c>
      <c r="E118" s="23">
        <v>12649.56</v>
      </c>
      <c r="F118" s="23">
        <f>SUM(F119)</f>
        <v>13133.15</v>
      </c>
      <c r="G118" s="23">
        <f>SUM(G119:G119)</f>
        <v>13981.16</v>
      </c>
      <c r="H118" s="23">
        <f>SUM(H119)</f>
        <v>14045.18</v>
      </c>
      <c r="I118" s="23">
        <f>SUM(I119)</f>
        <v>14045.18</v>
      </c>
      <c r="J118" s="23">
        <v>11362.6</v>
      </c>
      <c r="K118" s="11" t="s">
        <v>24</v>
      </c>
      <c r="L118" s="13">
        <v>2015</v>
      </c>
      <c r="M118" s="15">
        <v>2021</v>
      </c>
      <c r="N118" s="15" t="s">
        <v>70</v>
      </c>
    </row>
    <row r="119" spans="1:14" ht="12.75">
      <c r="A119" s="18" t="s">
        <v>181</v>
      </c>
      <c r="B119" s="24" t="s">
        <v>8</v>
      </c>
      <c r="C119" s="25">
        <f>SUM(D119:J119)</f>
        <v>90975.43</v>
      </c>
      <c r="D119" s="29">
        <v>11758.6</v>
      </c>
      <c r="E119" s="25">
        <v>12649.56</v>
      </c>
      <c r="F119" s="25">
        <f>F121+F123</f>
        <v>13133.15</v>
      </c>
      <c r="G119" s="25">
        <f>SUM(G123)</f>
        <v>13981.16</v>
      </c>
      <c r="H119" s="25">
        <f>SUM(H123)</f>
        <v>14045.18</v>
      </c>
      <c r="I119" s="25">
        <f>SUM(I123)</f>
        <v>14045.18</v>
      </c>
      <c r="J119" s="25">
        <v>11362.6</v>
      </c>
      <c r="K119" s="12" t="s">
        <v>24</v>
      </c>
      <c r="L119" s="14">
        <v>2015</v>
      </c>
      <c r="M119" s="16">
        <v>2021</v>
      </c>
      <c r="N119" s="16" t="s">
        <v>70</v>
      </c>
    </row>
    <row r="120" spans="1:14" ht="63.75">
      <c r="A120" s="17" t="s">
        <v>182</v>
      </c>
      <c r="B120" s="22" t="s">
        <v>32</v>
      </c>
      <c r="C120" s="23">
        <f>SUM(C121)</f>
        <v>70</v>
      </c>
      <c r="D120" s="28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70</v>
      </c>
      <c r="K120" s="11" t="s">
        <v>12</v>
      </c>
      <c r="L120" s="13">
        <v>2015</v>
      </c>
      <c r="M120" s="15">
        <v>2021</v>
      </c>
      <c r="N120" s="15" t="s">
        <v>70</v>
      </c>
    </row>
    <row r="121" spans="1:14" ht="12.75">
      <c r="A121" s="19" t="s">
        <v>183</v>
      </c>
      <c r="B121" s="26" t="s">
        <v>8</v>
      </c>
      <c r="C121" s="27">
        <f>SUM(D121:J121)</f>
        <v>70</v>
      </c>
      <c r="D121" s="30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70</v>
      </c>
      <c r="K121" s="7" t="s">
        <v>24</v>
      </c>
      <c r="L121" s="1">
        <v>2015</v>
      </c>
      <c r="M121" s="1">
        <v>2021</v>
      </c>
      <c r="N121" s="1" t="s">
        <v>70</v>
      </c>
    </row>
    <row r="122" spans="1:14" ht="51">
      <c r="A122" s="17" t="s">
        <v>184</v>
      </c>
      <c r="B122" s="22" t="s">
        <v>53</v>
      </c>
      <c r="C122" s="23">
        <f>SUM(D122:J122)</f>
        <v>90905.43</v>
      </c>
      <c r="D122" s="28">
        <v>11758.6</v>
      </c>
      <c r="E122" s="23">
        <v>12649.56</v>
      </c>
      <c r="F122" s="23">
        <f>SUM(F123)</f>
        <v>13133.15</v>
      </c>
      <c r="G122" s="23">
        <f>SUM(G123:G123)</f>
        <v>13981.16</v>
      </c>
      <c r="H122" s="23">
        <f>SUM(H123)</f>
        <v>14045.18</v>
      </c>
      <c r="I122" s="23">
        <f>SUM(I123)</f>
        <v>14045.18</v>
      </c>
      <c r="J122" s="23">
        <v>11292.6</v>
      </c>
      <c r="K122" s="11" t="s">
        <v>52</v>
      </c>
      <c r="L122" s="13">
        <v>2015</v>
      </c>
      <c r="M122" s="15">
        <v>2021</v>
      </c>
      <c r="N122" s="15" t="s">
        <v>70</v>
      </c>
    </row>
    <row r="123" spans="1:14" ht="12.75">
      <c r="A123" s="19" t="s">
        <v>185</v>
      </c>
      <c r="B123" s="26" t="s">
        <v>8</v>
      </c>
      <c r="C123" s="27">
        <f>SUM(D123:J123)</f>
        <v>90905.43</v>
      </c>
      <c r="D123" s="30">
        <v>11758.6</v>
      </c>
      <c r="E123" s="27">
        <v>12649.56</v>
      </c>
      <c r="F123" s="27">
        <v>13133.15</v>
      </c>
      <c r="G123" s="27">
        <v>13981.16</v>
      </c>
      <c r="H123" s="27">
        <v>14045.18</v>
      </c>
      <c r="I123" s="27">
        <v>14045.18</v>
      </c>
      <c r="J123" s="27">
        <v>11292.6</v>
      </c>
      <c r="K123" s="7" t="s">
        <v>24</v>
      </c>
      <c r="L123" s="1">
        <v>2015</v>
      </c>
      <c r="M123" s="1">
        <v>2021</v>
      </c>
      <c r="N123" s="1" t="s">
        <v>70</v>
      </c>
    </row>
    <row r="124" spans="2:10" ht="12.75" customHeight="1">
      <c r="B124" s="32"/>
      <c r="C124" s="32"/>
      <c r="D124" s="32"/>
      <c r="E124" s="32"/>
      <c r="F124" s="32"/>
      <c r="G124" s="32"/>
      <c r="H124" s="32"/>
      <c r="I124" s="32"/>
      <c r="J124" s="32"/>
    </row>
    <row r="125" spans="2:10" ht="12.75" customHeight="1">
      <c r="B125" s="32"/>
      <c r="C125" s="32"/>
      <c r="D125" s="32"/>
      <c r="E125" s="32"/>
      <c r="F125" s="32"/>
      <c r="G125" s="32"/>
      <c r="H125" s="32"/>
      <c r="I125" s="32"/>
      <c r="J125" s="32"/>
    </row>
    <row r="126" spans="2:10" ht="12.75" customHeight="1">
      <c r="B126" s="32"/>
      <c r="C126" s="32"/>
      <c r="D126" s="32"/>
      <c r="E126" s="32"/>
      <c r="F126" s="32"/>
      <c r="G126" s="32"/>
      <c r="H126" s="32"/>
      <c r="I126" s="32"/>
      <c r="J126" s="32"/>
    </row>
  </sheetData>
  <sheetProtection/>
  <mergeCells count="13">
    <mergeCell ref="A5:K5"/>
    <mergeCell ref="A4:K4"/>
    <mergeCell ref="C6:J6"/>
    <mergeCell ref="B17:J17"/>
    <mergeCell ref="B39:J39"/>
    <mergeCell ref="B89:J89"/>
    <mergeCell ref="B114:J114"/>
    <mergeCell ref="B20:J20"/>
    <mergeCell ref="I2:K2"/>
    <mergeCell ref="A3:K3"/>
    <mergeCell ref="A6:A7"/>
    <mergeCell ref="B6:B7"/>
    <mergeCell ref="K6:K7"/>
  </mergeCells>
  <printOptions/>
  <pageMargins left="0.7480314960629921" right="0.7480314960629921" top="0.3937007874015748" bottom="0.3937007874015748" header="0.5118110236220472" footer="0.5118110236220472"/>
  <pageSetup fitToHeight="0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UsheninaEA</dc:creator>
  <cp:keywords/>
  <dc:description/>
  <cp:lastModifiedBy>AkimovaNV</cp:lastModifiedBy>
  <cp:lastPrinted>2018-10-16T09:40:15Z</cp:lastPrinted>
  <dcterms:created xsi:type="dcterms:W3CDTF">2017-04-19T06:32:02Z</dcterms:created>
  <dcterms:modified xsi:type="dcterms:W3CDTF">2018-10-26T04:18:21Z</dcterms:modified>
  <cp:category/>
  <cp:version/>
  <cp:contentType/>
  <cp:contentStatus/>
</cp:coreProperties>
</file>