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010" activeTab="4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1">Расходы!$A$1:$H$69</definedName>
  </definedNames>
  <calcPr calcId="124519"/>
</workbook>
</file>

<file path=xl/calcChain.xml><?xml version="1.0" encoding="utf-8"?>
<calcChain xmlns="http://schemas.openxmlformats.org/spreadsheetml/2006/main">
  <c r="F6" i="14"/>
  <c r="F187" i="4" l="1"/>
  <c r="F186"/>
  <c r="D185"/>
  <c r="F185" s="1"/>
  <c r="C185"/>
  <c r="F184"/>
  <c r="F183"/>
  <c r="F182"/>
  <c r="F181"/>
  <c r="D180"/>
  <c r="F180" s="1"/>
  <c r="C180"/>
  <c r="F179"/>
  <c r="D178"/>
  <c r="F178" s="1"/>
  <c r="C178"/>
  <c r="F177"/>
  <c r="E177"/>
  <c r="F176"/>
  <c r="D175"/>
  <c r="E175" s="1"/>
  <c r="C175"/>
  <c r="F174"/>
  <c r="F173"/>
  <c r="D172"/>
  <c r="F172" s="1"/>
  <c r="C172"/>
  <c r="F171"/>
  <c r="E171"/>
  <c r="F170"/>
  <c r="E170"/>
  <c r="D169"/>
  <c r="F169" s="1"/>
  <c r="C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D156"/>
  <c r="D154" s="1"/>
  <c r="C156"/>
  <c r="C154" s="1"/>
  <c r="C137" s="1"/>
  <c r="C136" s="1"/>
  <c r="F155"/>
  <c r="E155"/>
  <c r="F153"/>
  <c r="E153"/>
  <c r="F152"/>
  <c r="E152"/>
  <c r="F151"/>
  <c r="E151"/>
  <c r="F150"/>
  <c r="E150"/>
  <c r="F149"/>
  <c r="E149"/>
  <c r="D148"/>
  <c r="F148" s="1"/>
  <c r="C148"/>
  <c r="F147"/>
  <c r="E147"/>
  <c r="F146"/>
  <c r="E146"/>
  <c r="F145"/>
  <c r="E145"/>
  <c r="D145"/>
  <c r="C145"/>
  <c r="F144"/>
  <c r="E144"/>
  <c r="F143"/>
  <c r="E143"/>
  <c r="F142"/>
  <c r="E142"/>
  <c r="D141"/>
  <c r="F141" s="1"/>
  <c r="C141"/>
  <c r="F140"/>
  <c r="E140"/>
  <c r="F139"/>
  <c r="E139"/>
  <c r="F138"/>
  <c r="E138"/>
  <c r="D138"/>
  <c r="C138"/>
  <c r="F135"/>
  <c r="E135"/>
  <c r="D134"/>
  <c r="F134" s="1"/>
  <c r="C134"/>
  <c r="F133"/>
  <c r="F132"/>
  <c r="F131"/>
  <c r="D130"/>
  <c r="F130" s="1"/>
  <c r="C130"/>
  <c r="C129" s="1"/>
  <c r="F128"/>
  <c r="E128"/>
  <c r="F127"/>
  <c r="E127"/>
  <c r="F126"/>
  <c r="E126"/>
  <c r="D125"/>
  <c r="F125" s="1"/>
  <c r="C125"/>
  <c r="C124"/>
  <c r="F123"/>
  <c r="E123"/>
  <c r="F122"/>
  <c r="E122"/>
  <c r="F121"/>
  <c r="E121"/>
  <c r="F120"/>
  <c r="E120"/>
  <c r="D120"/>
  <c r="C120"/>
  <c r="F119"/>
  <c r="E119"/>
  <c r="F118"/>
  <c r="E118"/>
  <c r="D117"/>
  <c r="E117" s="1"/>
  <c r="C117"/>
  <c r="F116"/>
  <c r="E116"/>
  <c r="F115"/>
  <c r="E115"/>
  <c r="D114"/>
  <c r="F114" s="1"/>
  <c r="C114"/>
  <c r="C112" s="1"/>
  <c r="F113"/>
  <c r="E113"/>
  <c r="D112"/>
  <c r="F112" s="1"/>
  <c r="F111"/>
  <c r="E111"/>
  <c r="D110"/>
  <c r="F110" s="1"/>
  <c r="C110"/>
  <c r="F109"/>
  <c r="E109"/>
  <c r="F108"/>
  <c r="E108"/>
  <c r="F107"/>
  <c r="E107"/>
  <c r="D106"/>
  <c r="F106" s="1"/>
  <c r="C106"/>
  <c r="F105"/>
  <c r="E105"/>
  <c r="F104"/>
  <c r="E104"/>
  <c r="F103"/>
  <c r="E103"/>
  <c r="F102"/>
  <c r="D102"/>
  <c r="E102" s="1"/>
  <c r="C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D92"/>
  <c r="F92" s="1"/>
  <c r="C92"/>
  <c r="F91"/>
  <c r="E91"/>
  <c r="F90"/>
  <c r="E90"/>
  <c r="F89"/>
  <c r="E89"/>
  <c r="D89"/>
  <c r="C89"/>
  <c r="F88"/>
  <c r="E88"/>
  <c r="F87"/>
  <c r="E87"/>
  <c r="D86"/>
  <c r="F86" s="1"/>
  <c r="C86"/>
  <c r="C85" s="1"/>
  <c r="C84" s="1"/>
  <c r="F83"/>
  <c r="E83"/>
  <c r="F82"/>
  <c r="E82"/>
  <c r="D82"/>
  <c r="C82"/>
  <c r="F81"/>
  <c r="F80"/>
  <c r="E80"/>
  <c r="F79"/>
  <c r="E79"/>
  <c r="D79"/>
  <c r="C79"/>
  <c r="D78"/>
  <c r="F78" s="1"/>
  <c r="C78"/>
  <c r="F77"/>
  <c r="E77"/>
  <c r="F76"/>
  <c r="F75"/>
  <c r="E75"/>
  <c r="F74"/>
  <c r="E74"/>
  <c r="F73"/>
  <c r="E73"/>
  <c r="F72"/>
  <c r="F71"/>
  <c r="E71"/>
  <c r="D71"/>
  <c r="C71"/>
  <c r="F70"/>
  <c r="E70"/>
  <c r="F69"/>
  <c r="E69"/>
  <c r="D69"/>
  <c r="C69"/>
  <c r="D68"/>
  <c r="D67" s="1"/>
  <c r="C68"/>
  <c r="C67" s="1"/>
  <c r="F66"/>
  <c r="E66"/>
  <c r="F65"/>
  <c r="E65"/>
  <c r="F64"/>
  <c r="E64"/>
  <c r="F63"/>
  <c r="E63"/>
  <c r="D62"/>
  <c r="E62" s="1"/>
  <c r="C62"/>
  <c r="C61" s="1"/>
  <c r="D61"/>
  <c r="F60"/>
  <c r="E60"/>
  <c r="F59"/>
  <c r="E59"/>
  <c r="F58"/>
  <c r="E58"/>
  <c r="F57"/>
  <c r="E57"/>
  <c r="F56"/>
  <c r="E56"/>
  <c r="D56"/>
  <c r="C56"/>
  <c r="F55"/>
  <c r="E55"/>
  <c r="F54"/>
  <c r="E54"/>
  <c r="D53"/>
  <c r="E53" s="1"/>
  <c r="C53"/>
  <c r="F53" s="1"/>
  <c r="F52"/>
  <c r="E52"/>
  <c r="F51"/>
  <c r="E51"/>
  <c r="D50"/>
  <c r="D39" s="1"/>
  <c r="C50"/>
  <c r="F49"/>
  <c r="E49"/>
  <c r="F48"/>
  <c r="E48"/>
  <c r="F47"/>
  <c r="E47"/>
  <c r="D46"/>
  <c r="C46"/>
  <c r="F46" s="1"/>
  <c r="F45"/>
  <c r="E45"/>
  <c r="D44"/>
  <c r="F44" s="1"/>
  <c r="C44"/>
  <c r="F43"/>
  <c r="E43"/>
  <c r="D42"/>
  <c r="C42"/>
  <c r="F42" s="1"/>
  <c r="F41"/>
  <c r="E41"/>
  <c r="D40"/>
  <c r="F40" s="1"/>
  <c r="C40"/>
  <c r="C39" s="1"/>
  <c r="F38"/>
  <c r="E38"/>
  <c r="F37"/>
  <c r="E37"/>
  <c r="D36"/>
  <c r="F36" s="1"/>
  <c r="C36"/>
  <c r="F35"/>
  <c r="E35"/>
  <c r="F34"/>
  <c r="E34"/>
  <c r="D33"/>
  <c r="F33" s="1"/>
  <c r="C33"/>
  <c r="F32"/>
  <c r="E32"/>
  <c r="E31"/>
  <c r="D31"/>
  <c r="F31" s="1"/>
  <c r="C31"/>
  <c r="C30" s="1"/>
  <c r="F29"/>
  <c r="E29"/>
  <c r="D28"/>
  <c r="F28" s="1"/>
  <c r="C28"/>
  <c r="F27"/>
  <c r="E27"/>
  <c r="D26"/>
  <c r="F26" s="1"/>
  <c r="C26"/>
  <c r="C20" s="1"/>
  <c r="F25"/>
  <c r="F24"/>
  <c r="D24"/>
  <c r="C24"/>
  <c r="F23"/>
  <c r="E23"/>
  <c r="F22"/>
  <c r="E22"/>
  <c r="D21"/>
  <c r="F21" s="1"/>
  <c r="C21"/>
  <c r="D20"/>
  <c r="F19"/>
  <c r="E19"/>
  <c r="F18"/>
  <c r="E18"/>
  <c r="F17"/>
  <c r="E17"/>
  <c r="F16"/>
  <c r="E16"/>
  <c r="F15"/>
  <c r="E15"/>
  <c r="D14"/>
  <c r="D13" s="1"/>
  <c r="C14"/>
  <c r="C13" s="1"/>
  <c r="F12"/>
  <c r="F11"/>
  <c r="E11"/>
  <c r="F10"/>
  <c r="E10"/>
  <c r="F9"/>
  <c r="E9"/>
  <c r="F8"/>
  <c r="E8"/>
  <c r="F7"/>
  <c r="E7"/>
  <c r="D6"/>
  <c r="F6" s="1"/>
  <c r="C6"/>
  <c r="C5" s="1"/>
  <c r="F67" l="1"/>
  <c r="E67"/>
  <c r="C4"/>
  <c r="C188" s="1"/>
  <c r="F39"/>
  <c r="E39"/>
  <c r="F61"/>
  <c r="E61"/>
  <c r="F20"/>
  <c r="E20"/>
  <c r="F13"/>
  <c r="E13"/>
  <c r="E154"/>
  <c r="D137"/>
  <c r="F154"/>
  <c r="D5"/>
  <c r="E14"/>
  <c r="E28"/>
  <c r="E36"/>
  <c r="E40"/>
  <c r="E44"/>
  <c r="D85"/>
  <c r="F117"/>
  <c r="F175"/>
  <c r="F14"/>
  <c r="F62"/>
  <c r="E110"/>
  <c r="E114"/>
  <c r="E141"/>
  <c r="E33"/>
  <c r="E50"/>
  <c r="E68"/>
  <c r="E78"/>
  <c r="D124"/>
  <c r="E6"/>
  <c r="D30"/>
  <c r="F50"/>
  <c r="F68"/>
  <c r="E86"/>
  <c r="E106"/>
  <c r="E134"/>
  <c r="E156"/>
  <c r="E172"/>
  <c r="E21"/>
  <c r="E26"/>
  <c r="E42"/>
  <c r="E46"/>
  <c r="D129"/>
  <c r="F156"/>
  <c r="E92"/>
  <c r="E112"/>
  <c r="E125"/>
  <c r="E148"/>
  <c r="E169"/>
  <c r="E15" i="15"/>
  <c r="F15" s="1"/>
  <c r="D15"/>
  <c r="D136" i="4" l="1"/>
  <c r="F137"/>
  <c r="E137"/>
  <c r="F129"/>
  <c r="E129"/>
  <c r="F30"/>
  <c r="E30"/>
  <c r="E5"/>
  <c r="F5"/>
  <c r="F124"/>
  <c r="E124"/>
  <c r="D84"/>
  <c r="F85"/>
  <c r="E85"/>
  <c r="H55" i="14"/>
  <c r="E136" i="4" l="1"/>
  <c r="F136"/>
  <c r="F84"/>
  <c r="E84"/>
  <c r="D4"/>
  <c r="C20" i="14"/>
  <c r="H14"/>
  <c r="E4" i="4" l="1"/>
  <c r="D188"/>
  <c r="F4"/>
  <c r="F15" i="14"/>
  <c r="E18" i="15"/>
  <c r="F188" i="4" l="1"/>
  <c r="E188"/>
  <c r="C57" i="14"/>
  <c r="E47"/>
  <c r="F57"/>
  <c r="E57"/>
  <c r="H59"/>
  <c r="H51"/>
  <c r="F53"/>
  <c r="E53"/>
  <c r="C53"/>
  <c r="H56"/>
  <c r="D12" i="15" l="1"/>
  <c r="E6" i="14" l="1"/>
  <c r="E16" i="15" l="1"/>
  <c r="H10" i="14"/>
  <c r="E20" l="1"/>
  <c r="D10" i="15" l="1"/>
  <c r="D9" l="1"/>
  <c r="H39" i="14"/>
  <c r="F32"/>
  <c r="F61"/>
  <c r="H62" l="1"/>
  <c r="H60"/>
  <c r="H58"/>
  <c r="H54"/>
  <c r="H52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1"/>
  <c r="H9"/>
  <c r="H7"/>
  <c r="E61"/>
  <c r="H61" s="1"/>
  <c r="E45"/>
  <c r="E42"/>
  <c r="E36"/>
  <c r="E32"/>
  <c r="E27"/>
  <c r="E15"/>
  <c r="F18" i="15"/>
  <c r="F19"/>
  <c r="E14"/>
  <c r="E12"/>
  <c r="E10"/>
  <c r="D18"/>
  <c r="D14" s="1"/>
  <c r="D8" s="1"/>
  <c r="D7" s="1"/>
  <c r="C61" i="14"/>
  <c r="F47"/>
  <c r="C47"/>
  <c r="F45"/>
  <c r="C45"/>
  <c r="F42"/>
  <c r="C42"/>
  <c r="F36"/>
  <c r="C36"/>
  <c r="D32"/>
  <c r="D63" s="1"/>
  <c r="C32"/>
  <c r="F27"/>
  <c r="C27"/>
  <c r="F20"/>
  <c r="C15"/>
  <c r="C6"/>
  <c r="E63" l="1"/>
  <c r="C63"/>
  <c r="E9" i="15"/>
  <c r="E8" s="1"/>
  <c r="E7" s="1"/>
  <c r="H57" i="14"/>
  <c r="H45"/>
  <c r="H32"/>
  <c r="H53"/>
  <c r="H42"/>
  <c r="H47"/>
  <c r="H36"/>
  <c r="H27"/>
  <c r="H20"/>
  <c r="H15"/>
  <c r="H6"/>
  <c r="F63"/>
  <c r="H63" l="1"/>
  <c r="F14" i="15"/>
</calcChain>
</file>

<file path=xl/sharedStrings.xml><?xml version="1.0" encoding="utf-8"?>
<sst xmlns="http://schemas.openxmlformats.org/spreadsheetml/2006/main" count="519" uniqueCount="467">
  <si>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</si>
  <si>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</si>
  <si>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</si>
  <si>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</si>
  <si>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</si>
  <si>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</si>
  <si>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</si>
  <si>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</si>
  <si>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</si>
  <si>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</si>
  <si>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</si>
  <si>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</si>
  <si>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</si>
  <si>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</si>
  <si>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</si>
  <si>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</si>
  <si>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</si>
  <si>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</si>
  <si>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</si>
  <si>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</si>
  <si>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</si>
  <si>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</si>
  <si>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</si>
  <si>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</si>
  <si>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</si>
  <si>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</si>
  <si>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</si>
  <si>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</si>
  <si>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</si>
  <si>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</si>
  <si>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</si>
  <si>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</si>
  <si>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</si>
  <si>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</si>
  <si>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</si>
  <si>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</si>
  <si>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</si>
  <si>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</si>
  <si>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</si>
  <si>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</si>
  <si>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</si>
  <si>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</si>
  <si>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</si>
  <si>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</si>
  <si>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</si>
  <si>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</si>
  <si>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</si>
  <si>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</si>
  <si>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</si>
  <si>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</si>
  <si>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</si>
  <si>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</si>
  <si>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</si>
  <si>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</si>
  <si>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</si>
  <si>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</si>
  <si>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</si>
  <si>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</si>
  <si>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</si>
  <si>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</si>
  <si>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</si>
  <si>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</si>
  <si>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</si>
  <si>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</si>
  <si>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</si>
  <si>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</si>
  <si>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</si>
  <si>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</si>
  <si>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</si>
  <si>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</si>
  <si>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</si>
  <si>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</si>
  <si>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</si>
  <si>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</si>
  <si>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</si>
  <si>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</si>
  <si>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</si>
  <si>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</si>
  <si>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</si>
  <si>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</si>
  <si>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</si>
  <si>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</si>
  <si>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</si>
  <si>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</si>
  <si>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</si>
  <si>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</si>
  <si>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</si>
  <si>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</si>
  <si>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</si>
  <si>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</si>
  <si>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</si>
  <si>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</si>
  <si>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</si>
  <si>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</si>
  <si>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</si>
  <si>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</si>
  <si>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</si>
  <si>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</si>
  <si>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</si>
  <si>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</si>
  <si>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</si>
  <si>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</si>
  <si>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</si>
  <si>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</si>
  <si>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</si>
  <si>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</si>
  <si>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</si>
  <si>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</si>
  <si>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</si>
  <si>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</si>
  <si>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</si>
  <si>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</si>
  <si>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</si>
  <si>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</si>
  <si>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</si>
  <si>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</si>
  <si>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</si>
  <si>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</si>
  <si>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</si>
  <si>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</si>
  <si>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</si>
  <si>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</si>
  <si>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</si>
  <si>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</si>
  <si>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</si>
  <si>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</si>
  <si>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</si>
  <si>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</si>
  <si>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</si>
  <si>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</si>
  <si>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</si>
  <si>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</si>
  <si>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t>000 01  00  00  00  00  0000  000</t>
  </si>
  <si>
    <t>919 01  00  00  00  00  0000  000</t>
  </si>
  <si>
    <t>Кредиты кредитных организаций в валюте  Российской Федерации</t>
  </si>
  <si>
    <t>919 01  02  00  00  00  0000  000</t>
  </si>
  <si>
    <t>919  01 02  00  00  00 0000  700</t>
  </si>
  <si>
    <t>919  01  02  00  00 04 0000  710</t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</si>
  <si>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</si>
  <si>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</si>
  <si>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t>919  01 02  00  00  04  0000  810</t>
  </si>
  <si>
    <t>919 01  03  00  00  00  0000  000</t>
  </si>
  <si>
    <t>919 01  03  00  00  00  0000  700</t>
  </si>
  <si>
    <t>919 01  03  01  00  04  0000  710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</si>
  <si>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</si>
  <si>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</si>
  <si>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</si>
  <si>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</si>
  <si>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</si>
  <si>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</si>
  <si>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</si>
  <si>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</si>
  <si>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</si>
  <si>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</si>
  <si>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</si>
  <si>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</si>
  <si>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182  1  03  02100  01  0000  110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</si>
  <si>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</si>
  <si>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</si>
  <si>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</si>
  <si>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</si>
  <si>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</si>
  <si>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</si>
  <si>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</si>
  <si>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</si>
  <si>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</si>
  <si>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</si>
  <si>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</si>
  <si>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</si>
  <si>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</si>
  <si>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</si>
  <si>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</si>
  <si>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</si>
  <si>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</si>
  <si>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</si>
  <si>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</si>
  <si>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</si>
  <si>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</si>
  <si>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</si>
  <si>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</si>
  <si>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</si>
  <si>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</si>
  <si>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</si>
  <si>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</si>
  <si>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</si>
  <si>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</si>
  <si>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000  1  11  05020  00  0000  120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</si>
  <si>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</si>
  <si>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</si>
  <si>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</si>
  <si>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</si>
  <si>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</si>
  <si>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</si>
  <si>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</si>
  <si>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</si>
  <si>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</si>
  <si>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</si>
  <si>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</si>
  <si>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</si>
  <si>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</si>
  <si>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</si>
  <si>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</si>
  <si>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</si>
  <si>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</si>
  <si>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</si>
  <si>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</si>
  <si>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</si>
  <si>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</si>
  <si>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</si>
  <si>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</si>
  <si>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</si>
  <si>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</si>
  <si>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</si>
  <si>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</si>
  <si>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</si>
  <si>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</si>
  <si>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</si>
  <si>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</si>
  <si>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</si>
  <si>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902  1 11 05324 04 0000 120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</si>
  <si>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</si>
  <si>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</si>
  <si>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</si>
  <si>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</si>
  <si>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</si>
  <si>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</si>
  <si>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</si>
  <si>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</si>
  <si>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</si>
  <si>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</si>
  <si>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</si>
  <si>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</si>
  <si>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</si>
  <si>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</si>
  <si>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</si>
  <si>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</si>
  <si>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</si>
  <si>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</si>
  <si>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</si>
  <si>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</si>
  <si>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</si>
  <si>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</si>
  <si>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</si>
  <si>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</si>
  <si>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</si>
  <si>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000  1 16 11050 01 0000 140</t>
  </si>
  <si>
    <t xml:space="preserve"> 017  1 16 11050 01 0000 140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</si>
  <si>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</si>
  <si>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000  2  02  29999  04  0000  150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</si>
  <si>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</si>
  <si>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</si>
  <si>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</si>
  <si>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</si>
  <si>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</si>
  <si>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</si>
  <si>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</si>
  <si>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</si>
  <si>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</si>
  <si>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</si>
  <si>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182  1  01  02080  01  0000  110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</si>
  <si>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</si>
  <si>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</si>
  <si>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</si>
  <si>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</si>
  <si>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</si>
  <si>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</si>
  <si>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</si>
  <si>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</si>
  <si>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</si>
  <si>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</si>
  <si>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</si>
  <si>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</si>
  <si>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</si>
  <si>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</si>
  <si>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</si>
  <si>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</si>
  <si>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</si>
  <si>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</si>
  <si>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</si>
  <si>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</si>
  <si>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</si>
  <si>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</si>
  <si>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</si>
  <si>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</si>
  <si>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</si>
  <si>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</si>
  <si>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</si>
  <si>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</si>
  <si>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</si>
  <si>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</si>
  <si>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</si>
  <si>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</si>
  <si>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019  1 16   01083  01  0000 140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</si>
  <si>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</si>
  <si>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019  1 16   01143  01  0000 140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</si>
  <si>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</si>
  <si>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</si>
  <si>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</si>
  <si>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</si>
  <si>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</si>
  <si>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</si>
  <si>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</si>
  <si>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</si>
  <si>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</si>
  <si>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</si>
  <si>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</si>
  <si>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901  116 10123 01 0000 140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</si>
  <si>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</si>
  <si>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</si>
  <si>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901  1 16  11064  01 0000 140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</si>
  <si>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</si>
  <si>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</si>
  <si>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</si>
  <si>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</si>
  <si>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>Прочие субсидии бюджетам городских округов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</si>
  <si>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</si>
  <si>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</si>
  <si>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</si>
  <si>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</si>
  <si>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</si>
  <si>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901  2  02  35462  04  0000  150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</si>
  <si>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</si>
  <si>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Прочие межбюджетные трансферты, передаваемые бюджетам городских округов</t>
  </si>
  <si>
    <t>908  2  02  49999  04  0000  150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</si>
  <si>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</si>
  <si>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</si>
  <si>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</si>
  <si>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</si>
  <si>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</si>
  <si>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Дотации бюджетам городских округов на поддержку мер по обеспечению сбалансированности бюджетов
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</si>
  <si>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</si>
  <si>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</si>
  <si>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</si>
  <si>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</si>
  <si>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</si>
  <si>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</si>
  <si>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</si>
  <si>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</si>
  <si>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</si>
  <si>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</si>
  <si>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</si>
  <si>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</si>
  <si>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</si>
  <si>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>902  1  11  05074  04  0007  120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</si>
  <si>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</si>
  <si>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</si>
  <si>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017  1 16   01203  01  0000 140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</si>
  <si>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</si>
  <si>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919 1 13 02994 04 0005 130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</si>
  <si>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</si>
  <si>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</si>
  <si>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</si>
  <si>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</si>
  <si>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 xml:space="preserve"> Спорт высших достижений</t>
  </si>
  <si>
    <t>000  1  17  05000  00  0000  180</t>
  </si>
  <si>
    <t>Прочие неналоговые доходы</t>
  </si>
  <si>
    <t>Прочие неналоговые доходы бюджетов городских округов</t>
  </si>
  <si>
    <t>Резервные фонды ¹*</t>
  </si>
  <si>
    <t>Другие вопросы в области средств массовой информации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</si>
  <si>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</si>
  <si>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(прочие доходы от реализации иного имущества,)</t>
  </si>
  <si>
    <t>Массовый спорт</t>
  </si>
  <si>
    <t>Источники внутреннего финансирования дефицита бюджета</t>
  </si>
  <si>
    <t>ИСТОЧНИКИ ВНУТРЕННЕГО ФИНАНСИРОВАНИЯ ДЕФИЦИТОВ  БЮДЖЕТА</t>
  </si>
  <si>
    <t xml:space="preserve">Привлечение кредитов от кредитных организаций в валюте Российской Федерации  </t>
  </si>
  <si>
    <t>Привлечениегородскими округами кредитов от кредитных организаций в валюте Российской Федерации</t>
  </si>
  <si>
    <t>Погашение городскими округами кредитов  от кредитных организаций в валюте Российской  Федерации</t>
  </si>
  <si>
    <t>Бюджетные кредиты из других бюджетов бюджетной  системы Российской Федерации</t>
  </si>
  <si>
    <t>9.</t>
  </si>
  <si>
    <t>10.</t>
  </si>
  <si>
    <t>11.</t>
  </si>
  <si>
    <t>12.</t>
  </si>
  <si>
    <t>13.</t>
  </si>
  <si>
    <t>14.</t>
  </si>
  <si>
    <t>           1.        </t>
  </si>
  <si>
    <t>           2.        </t>
  </si>
  <si>
    <t>           3.        </t>
  </si>
  <si>
    <t>           4.        </t>
  </si>
  <si>
    <t>           5.        </t>
  </si>
  <si>
    <t>           6.        </t>
  </si>
  <si>
    <t>           7.        </t>
  </si>
  <si>
    <t>           8.        </t>
  </si>
  <si>
    <t>919 01  03  01  00  00  0000  000</t>
  </si>
  <si>
    <t>Привлечение бюджетных кредитов от других  бюджетов бюджетной системы Российской  Федерации в валюте Российской Федерации</t>
  </si>
  <si>
    <t>Привлечение кредитов от других бюджетов  бюджетной системы Российской Федерации  бюджетами городских округов в валюте  Российской Федерации</t>
  </si>
  <si>
    <t>Рост, снижение                  (+, -) в тыс. руб.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</si>
  <si>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 а также доходов от долевого участия в организации, полученных в виде дивидендов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</si>
  <si>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</si>
  <si>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</si>
  <si>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компании), а также налога на доходы физических лиц в отношении доходов от долевого участия в организации, полученных в виде дивидендов)
</t>
  </si>
  <si>
    <t>182  1  01  02130  01  0000  110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</si>
  <si>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</si>
  <si>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Акцизы на пиво, производимое на территории Российской Федерации
</t>
  </si>
  <si>
    <t>182  1  03  02231  01  0000  110</t>
  </si>
  <si>
    <t>182 1  03  02241 01  0000  110</t>
  </si>
  <si>
    <t>182  1  03  02251  01  0000  110</t>
  </si>
  <si>
    <t>182  1  03  02261  01  0000  110</t>
  </si>
  <si>
    <t>902  1  11  05010  00  0000  120</t>
  </si>
  <si>
    <t xml:space="preserve">902  1 11 05300 00 0000 120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</si>
  <si>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</si>
  <si>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902 1 11 05400 00 0000 120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</si>
  <si>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</si>
  <si>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</si>
  <si>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902  1  11  09080  04  0001  120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</si>
  <si>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</si>
  <si>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906  1  13  02994  04  0001  130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</si>
  <si>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</si>
  <si>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901  1 16   01084  01  0000 140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</si>
  <si>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</si>
  <si>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</si>
  <si>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</si>
  <si>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017  1 16  01193 01 0000 140</t>
  </si>
  <si>
    <t>902 1  16  07090  04  0000  140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</si>
  <si>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</si>
  <si>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906 1  16  07090  04  0000  140</t>
  </si>
  <si>
    <t>913 1 16 10100 04 0000 000</t>
  </si>
  <si>
    <t>037  116 10123 01 0000 140</t>
  </si>
  <si>
    <t xml:space="preserve">000 1 16 11000 01 0000 140
</t>
  </si>
  <si>
    <t>Платежи, уплачиваемые в целях возмещения вреда</t>
  </si>
  <si>
    <t>000  1  17  00000  00  0000  140</t>
  </si>
  <si>
    <t>902  1  17  01040  04  0000  180</t>
  </si>
  <si>
    <t>919  1  17  01040  04  0000  180</t>
  </si>
  <si>
    <t>901  1  17  05040  04  0000  180</t>
  </si>
  <si>
    <t xml:space="preserve">919  2   02  15002 04 0000 150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</si>
  <si>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</si>
  <si>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 901  2  02  20299  04  0000  150</t>
  </si>
  <si>
    <t xml:space="preserve"> 901  2  02  20302  04  0000  150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</si>
  <si>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</si>
  <si>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900  2  02  25519 04  0000  150</t>
  </si>
  <si>
    <t>Субсидии бюджетам городских округов на поддержку отрасли культуры</t>
  </si>
  <si>
    <t>908  2  02  25519 04  0000  150</t>
  </si>
  <si>
    <t>Субсидии на модернизацию библиотек в части комплектования книжных фондов на условиях софинансирования из федерального бюджета</t>
  </si>
  <si>
    <t>Субсидии на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</si>
  <si>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901  2  02  29999 04  0000  150</t>
  </si>
  <si>
    <t xml:space="preserve">Субсидии на организацию  военно-патриотического воспитания и допризывной подготовки молодых граждан </t>
  </si>
  <si>
    <t>Субсидии  на реализацию мероприятий по поэтапному внедрению Всероссийского физкультурно-спортивного комплекса «Готов к труду и обороне» (ГТО)</t>
  </si>
  <si>
    <t>906  2  02  29999 04  0000  150</t>
  </si>
  <si>
    <t xml:space="preserve">Субсидии на создание в муниципальных общеобразовательных организациях условий для организации горячего питания обучающихся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</si>
  <si>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</si>
  <si>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</si>
  <si>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</si>
  <si>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</si>
  <si>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</si>
  <si>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</si>
  <si>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</si>
  <si>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</si>
  <si>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</si>
  <si>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</si>
  <si>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</si>
  <si>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</si>
  <si>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</si>
  <si>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906 2  18 04010  04 0000 150</t>
  </si>
  <si>
    <t>906 2 18 04020 04 0000 000</t>
  </si>
  <si>
    <t>Объем средств по решению о бюджете на 2023 год, тыс. руб.</t>
  </si>
  <si>
    <t>Объем средств по решению о бюджете на 2023 год  в тысячах рублей</t>
  </si>
  <si>
    <t>Исполнение на 01.02.2023 г., в тысячах рублей</t>
  </si>
  <si>
    <r>
      <t xml:space="preserve">    </t>
    </r>
    <r>
      <rPr>
        <vertAlign val="superscript"/>
        <sz val="12"/>
        <rFont val="Liberation Serif"/>
        <family val="1"/>
        <charset val="204"/>
      </rPr>
      <t>1*</t>
    </r>
    <r>
      <rPr>
        <sz val="12"/>
        <rFont val="Liberation Serif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4933,74</t>
    </r>
    <r>
      <rPr>
        <b/>
        <sz val="12"/>
        <rFont val="Liberation Serif"/>
        <family val="1"/>
        <charset val="204"/>
      </rPr>
      <t xml:space="preserve">  </t>
    </r>
    <r>
      <rPr>
        <sz val="12"/>
        <rFont val="Liberation Serif"/>
        <family val="1"/>
        <charset val="204"/>
      </rPr>
      <t>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</si>
  <si>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Сумма бюджетных назначений на 2023 год                (в тыс.руб.)</t>
  </si>
  <si>
    <t>Сумма фактического поступления на 01.03.2023 г.              (в тыс.руб.)</t>
  </si>
  <si>
    <t>908  1  13  02994  04  0006  130</t>
  </si>
  <si>
    <t>906  2  02  45179  04  0000  150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</si>
  <si>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</si>
  <si>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Исполнение бюджета Невьянского городского округа по состоянию на 01.03.2023</t>
  </si>
  <si>
    <t xml:space="preserve"> по состоянию на 01.03.2023 года</t>
  </si>
  <si>
    <t>Исполнено    на 01.03.2023г., в тыс. руб.</t>
  </si>
  <si>
    <t>на 01.03.2023 г.</t>
  </si>
  <si>
    <t>на  01.03.2023 г.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</si>
</sst>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9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i/>
      <sz val="14"/>
      <name val="Liberation Serif"/>
      <family val="1"/>
      <charset val="204"/>
    </font>
    <font>
      <i/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i/>
      <sz val="12"/>
      <name val="Liberation Serif"/>
      <family val="1"/>
      <charset val="204"/>
    </font>
    <font>
      <vertAlign val="superscript"/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14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2" borderId="14"/>
    <xf numFmtId="4" fontId="4" fillId="0" borderId="15">
      <alignment horizontal="right" vertical="top" shrinkToFit="1"/>
    </xf>
    <xf numFmtId="0" fontId="6" fillId="0" borderId="0" applyNumberFormat="0" applyFill="0" applyBorder="0" applyAlignment="0" applyProtection="0"/>
    <xf numFmtId="49" fontId="4" fillId="0" borderId="17">
      <alignment horizontal="center"/>
    </xf>
  </cellStyleXfs>
  <cellXfs count="272">
    <xf numFmtId="0" fontId="0" fillId="0" borderId="0" xfId="0"/>
    <xf numFmtId="0" fontId="0" fillId="0" borderId="0" xfId="0" applyFill="1"/>
    <xf numFmtId="0" fontId="8" fillId="0" borderId="0" xfId="0" applyFont="1"/>
    <xf numFmtId="0" fontId="5" fillId="0" borderId="0" xfId="0" applyFont="1" applyFill="1"/>
    <xf numFmtId="0" fontId="2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2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5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justify"/>
    </xf>
    <xf numFmtId="4" fontId="21" fillId="0" borderId="1" xfId="0" applyNumberFormat="1" applyFont="1" applyFill="1" applyBorder="1"/>
    <xf numFmtId="0" fontId="21" fillId="0" borderId="1" xfId="0" applyFont="1" applyFill="1" applyBorder="1"/>
    <xf numFmtId="165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vertical="justify" wrapText="1"/>
    </xf>
    <xf numFmtId="4" fontId="22" fillId="0" borderId="1" xfId="0" applyNumberFormat="1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165" fontId="22" fillId="0" borderId="1" xfId="0" applyNumberFormat="1" applyFont="1" applyBorder="1" applyAlignment="1">
      <alignment horizontal="center"/>
    </xf>
    <xf numFmtId="4" fontId="22" fillId="0" borderId="1" xfId="0" applyNumberFormat="1" applyFont="1" applyFill="1" applyBorder="1"/>
    <xf numFmtId="0" fontId="22" fillId="0" borderId="1" xfId="0" applyFont="1" applyFill="1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165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justify"/>
    </xf>
    <xf numFmtId="164" fontId="21" fillId="0" borderId="0" xfId="0" applyNumberFormat="1" applyFont="1" applyFill="1" applyBorder="1"/>
    <xf numFmtId="0" fontId="21" fillId="0" borderId="0" xfId="0" applyFont="1" applyBorder="1"/>
    <xf numFmtId="164" fontId="21" fillId="0" borderId="0" xfId="0" applyNumberFormat="1" applyFont="1" applyBorder="1"/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vertical="justify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164" fontId="22" fillId="0" borderId="0" xfId="0" applyNumberFormat="1" applyFont="1" applyBorder="1"/>
    <xf numFmtId="165" fontId="22" fillId="0" borderId="0" xfId="0" applyNumberFormat="1" applyFont="1" applyBorder="1" applyAlignment="1">
      <alignment horizontal="center"/>
    </xf>
    <xf numFmtId="164" fontId="22" fillId="0" borderId="0" xfId="0" applyNumberFormat="1" applyFont="1" applyFill="1" applyBorder="1"/>
    <xf numFmtId="0" fontId="22" fillId="0" borderId="0" xfId="0" applyFont="1" applyBorder="1"/>
    <xf numFmtId="4" fontId="22" fillId="0" borderId="20" xfId="0" applyNumberFormat="1" applyFont="1" applyFill="1" applyBorder="1"/>
    <xf numFmtId="4" fontId="8" fillId="0" borderId="0" xfId="0" applyNumberFormat="1" applyFont="1" applyBorder="1"/>
    <xf numFmtId="165" fontId="21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vertical="justify" wrapText="1"/>
    </xf>
    <xf numFmtId="4" fontId="21" fillId="0" borderId="1" xfId="0" applyNumberFormat="1" applyFont="1" applyFill="1" applyBorder="1" applyAlignment="1">
      <alignment vertical="top"/>
    </xf>
    <xf numFmtId="0" fontId="21" fillId="0" borderId="1" xfId="0" applyFont="1" applyFill="1" applyBorder="1" applyAlignment="1">
      <alignment vertical="top"/>
    </xf>
    <xf numFmtId="4" fontId="8" fillId="0" borderId="0" xfId="0" applyNumberFormat="1" applyFont="1"/>
    <xf numFmtId="165" fontId="21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vertical="justify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0" xfId="0" applyFont="1" applyFill="1" applyBorder="1"/>
    <xf numFmtId="165" fontId="21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vertical="justify"/>
    </xf>
    <xf numFmtId="165" fontId="21" fillId="0" borderId="0" xfId="0" applyNumberFormat="1" applyFont="1" applyBorder="1" applyAlignment="1">
      <alignment horizontal="center"/>
    </xf>
    <xf numFmtId="0" fontId="21" fillId="0" borderId="0" xfId="0" applyFont="1" applyFill="1" applyBorder="1"/>
    <xf numFmtId="0" fontId="22" fillId="0" borderId="1" xfId="0" applyFont="1" applyFill="1" applyBorder="1" applyAlignment="1">
      <alignment vertical="justify" wrapText="1"/>
    </xf>
    <xf numFmtId="0" fontId="22" fillId="0" borderId="0" xfId="0" applyFont="1" applyBorder="1" applyAlignment="1">
      <alignment vertical="justify"/>
    </xf>
    <xf numFmtId="0" fontId="16" fillId="0" borderId="0" xfId="0" applyFont="1"/>
    <xf numFmtId="4" fontId="16" fillId="0" borderId="0" xfId="0" applyNumberFormat="1" applyFont="1"/>
    <xf numFmtId="0" fontId="22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22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/>
    </xf>
    <xf numFmtId="165" fontId="2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" xfId="0" applyFont="1" applyFill="1" applyBorder="1" applyAlignment="1">
      <alignment vertical="justify"/>
    </xf>
    <xf numFmtId="0" fontId="5" fillId="0" borderId="0" xfId="0" applyFont="1"/>
    <xf numFmtId="0" fontId="8" fillId="0" borderId="0" xfId="0" applyFont="1" applyFill="1"/>
    <xf numFmtId="0" fontId="5" fillId="0" borderId="0" xfId="0" applyFont="1" applyBorder="1"/>
    <xf numFmtId="0" fontId="21" fillId="0" borderId="0" xfId="0" applyFont="1" applyFill="1" applyBorder="1" applyAlignment="1"/>
    <xf numFmtId="0" fontId="14" fillId="0" borderId="0" xfId="1" applyNumberFormat="1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top" wrapText="1"/>
    </xf>
    <xf numFmtId="0" fontId="8" fillId="0" borderId="1" xfId="0" applyFont="1" applyBorder="1"/>
    <xf numFmtId="0" fontId="25" fillId="0" borderId="1" xfId="0" applyFont="1" applyBorder="1" applyAlignment="1">
      <alignment horizontal="center" vertical="top"/>
    </xf>
    <xf numFmtId="4" fontId="26" fillId="0" borderId="1" xfId="0" applyNumberFormat="1" applyFont="1" applyBorder="1" applyAlignment="1">
      <alignment horizontal="right" vertical="top" wrapText="1"/>
    </xf>
    <xf numFmtId="167" fontId="27" fillId="0" borderId="1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4" fontId="27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167" fontId="27" fillId="0" borderId="2" xfId="0" applyNumberFormat="1" applyFont="1" applyBorder="1" applyAlignment="1">
      <alignment horizontal="center" vertical="top"/>
    </xf>
    <xf numFmtId="4" fontId="27" fillId="0" borderId="1" xfId="0" applyNumberFormat="1" applyFont="1" applyBorder="1" applyAlignment="1">
      <alignment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4" fontId="27" fillId="0" borderId="1" xfId="0" applyNumberFormat="1" applyFont="1" applyFill="1" applyBorder="1" applyAlignment="1">
      <alignment vertical="top"/>
    </xf>
    <xf numFmtId="0" fontId="29" fillId="0" borderId="1" xfId="0" applyFont="1" applyFill="1" applyBorder="1" applyAlignment="1">
      <alignment horizontal="center" vertical="top" wrapText="1"/>
    </xf>
    <xf numFmtId="3" fontId="29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right"/>
    </xf>
    <xf numFmtId="0" fontId="32" fillId="0" borderId="1" xfId="0" applyFont="1" applyFill="1" applyBorder="1" applyAlignment="1">
      <alignment horizontal="center" vertical="top" wrapText="1"/>
    </xf>
    <xf numFmtId="3" fontId="32" fillId="0" borderId="1" xfId="0" applyNumberFormat="1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left" vertical="top" wrapText="1"/>
    </xf>
    <xf numFmtId="166" fontId="22" fillId="0" borderId="1" xfId="0" applyNumberFormat="1" applyFont="1" applyFill="1" applyBorder="1" applyAlignment="1">
      <alignment horizontal="right" vertical="top"/>
    </xf>
    <xf numFmtId="4" fontId="21" fillId="0" borderId="1" xfId="0" applyNumberFormat="1" applyFont="1" applyBorder="1"/>
    <xf numFmtId="0" fontId="17" fillId="0" borderId="1" xfId="0" applyFont="1" applyBorder="1"/>
    <xf numFmtId="0" fontId="8" fillId="0" borderId="0" xfId="0" applyFont="1" applyFill="1" applyBorder="1"/>
    <xf numFmtId="0" fontId="27" fillId="0" borderId="1" xfId="0" applyFont="1" applyBorder="1" applyAlignment="1">
      <alignment horizontal="left" vertical="top" wrapText="1" indent="2"/>
    </xf>
    <xf numFmtId="0" fontId="25" fillId="0" borderId="1" xfId="0" applyFont="1" applyBorder="1" applyAlignment="1">
      <alignment horizontal="left" vertical="top" wrapText="1" indent="2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4" fillId="3" borderId="0" xfId="1" applyFont="1" applyFill="1" applyAlignment="1">
      <alignment horizontal="center" wrapText="1"/>
    </xf>
    <xf numFmtId="0" fontId="13" fillId="3" borderId="4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 wrapText="1"/>
    </xf>
    <xf numFmtId="168" fontId="13" fillId="3" borderId="5" xfId="1" applyNumberFormat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/>
    </xf>
    <xf numFmtId="0" fontId="11" fillId="3" borderId="16" xfId="1" applyFont="1" applyFill="1" applyBorder="1" applyAlignment="1">
      <alignment horizontal="center" vertical="center" wrapText="1"/>
    </xf>
    <xf numFmtId="0" fontId="11" fillId="3" borderId="16" xfId="1" applyNumberFormat="1" applyFont="1" applyFill="1" applyBorder="1" applyAlignment="1">
      <alignment horizontal="center" vertical="center"/>
    </xf>
    <xf numFmtId="0" fontId="11" fillId="3" borderId="16" xfId="1" applyFont="1" applyFill="1" applyBorder="1" applyAlignment="1">
      <alignment horizontal="center" vertical="center"/>
    </xf>
    <xf numFmtId="0" fontId="11" fillId="3" borderId="19" xfId="1" applyFont="1" applyFill="1" applyBorder="1" applyAlignment="1">
      <alignment horizontal="center" vertical="center"/>
    </xf>
    <xf numFmtId="0" fontId="7" fillId="3" borderId="4" xfId="3" applyFont="1" applyFill="1" applyBorder="1" applyAlignment="1">
      <alignment vertical="center"/>
    </xf>
    <xf numFmtId="0" fontId="7" fillId="3" borderId="5" xfId="3" applyFont="1" applyFill="1" applyBorder="1" applyAlignment="1">
      <alignment horizontal="left" vertical="top" wrapText="1"/>
    </xf>
    <xf numFmtId="4" fontId="11" fillId="3" borderId="5" xfId="3" applyNumberFormat="1" applyFont="1" applyFill="1" applyBorder="1" applyAlignment="1">
      <alignment horizontal="center" vertical="center"/>
    </xf>
    <xf numFmtId="4" fontId="11" fillId="3" borderId="10" xfId="3" applyNumberFormat="1" applyFont="1" applyFill="1" applyBorder="1" applyAlignment="1">
      <alignment horizontal="center" vertical="center"/>
    </xf>
    <xf numFmtId="0" fontId="7" fillId="3" borderId="18" xfId="3" applyFont="1" applyFill="1" applyBorder="1" applyAlignment="1">
      <alignment vertical="center"/>
    </xf>
    <xf numFmtId="0" fontId="7" fillId="3" borderId="16" xfId="3" applyFont="1" applyFill="1" applyBorder="1" applyAlignment="1">
      <alignment horizontal="left" vertical="top" wrapText="1"/>
    </xf>
    <xf numFmtId="4" fontId="11" fillId="3" borderId="16" xfId="3" applyNumberFormat="1" applyFont="1" applyFill="1" applyBorder="1" applyAlignment="1">
      <alignment horizontal="center" vertical="center"/>
    </xf>
    <xf numFmtId="4" fontId="11" fillId="3" borderId="19" xfId="3" applyNumberFormat="1" applyFont="1" applyFill="1" applyBorder="1" applyAlignment="1">
      <alignment horizontal="center" vertical="center"/>
    </xf>
    <xf numFmtId="0" fontId="5" fillId="3" borderId="6" xfId="3" applyFont="1" applyFill="1" applyBorder="1" applyAlignment="1">
      <alignment vertical="center"/>
    </xf>
    <xf numFmtId="0" fontId="5" fillId="3" borderId="7" xfId="3" applyFont="1" applyFill="1" applyBorder="1" applyAlignment="1">
      <alignment horizontal="left" vertical="top" wrapText="1"/>
    </xf>
    <xf numFmtId="4" fontId="14" fillId="3" borderId="7" xfId="0" applyNumberFormat="1" applyFont="1" applyFill="1" applyBorder="1" applyAlignment="1">
      <alignment horizontal="center" vertical="center" shrinkToFit="1"/>
    </xf>
    <xf numFmtId="4" fontId="14" fillId="3" borderId="7" xfId="0" applyNumberFormat="1" applyFont="1" applyFill="1" applyBorder="1" applyAlignment="1">
      <alignment horizontal="center" vertical="center"/>
    </xf>
    <xf numFmtId="4" fontId="14" fillId="3" borderId="7" xfId="3" applyNumberFormat="1" applyFont="1" applyFill="1" applyBorder="1" applyAlignment="1">
      <alignment horizontal="center" vertical="center"/>
    </xf>
    <xf numFmtId="4" fontId="14" fillId="3" borderId="11" xfId="3" applyNumberFormat="1" applyFont="1" applyFill="1" applyBorder="1" applyAlignment="1">
      <alignment horizontal="center" vertical="center"/>
    </xf>
    <xf numFmtId="0" fontId="5" fillId="3" borderId="8" xfId="3" applyFont="1" applyFill="1" applyBorder="1" applyAlignment="1">
      <alignment vertical="center"/>
    </xf>
    <xf numFmtId="0" fontId="5" fillId="3" borderId="1" xfId="3" applyFont="1" applyFill="1" applyBorder="1" applyAlignment="1">
      <alignment horizontal="left" vertical="top" wrapText="1"/>
    </xf>
    <xf numFmtId="4" fontId="14" fillId="3" borderId="1" xfId="0" applyNumberFormat="1" applyFont="1" applyFill="1" applyBorder="1" applyAlignment="1">
      <alignment horizontal="center" vertical="center" shrinkToFi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3" applyNumberFormat="1" applyFont="1" applyFill="1" applyBorder="1" applyAlignment="1">
      <alignment horizontal="center" vertical="center"/>
    </xf>
    <xf numFmtId="4" fontId="14" fillId="3" borderId="12" xfId="3" applyNumberFormat="1" applyFont="1" applyFill="1" applyBorder="1" applyAlignment="1">
      <alignment horizontal="center" vertical="center"/>
    </xf>
    <xf numFmtId="0" fontId="5" fillId="3" borderId="9" xfId="3" applyFont="1" applyFill="1" applyBorder="1" applyAlignment="1">
      <alignment vertical="center"/>
    </xf>
    <xf numFmtId="0" fontId="5" fillId="3" borderId="2" xfId="3" applyFont="1" applyFill="1" applyBorder="1" applyAlignment="1">
      <alignment horizontal="left" vertical="top" wrapText="1"/>
    </xf>
    <xf numFmtId="4" fontId="14" fillId="3" borderId="2" xfId="0" applyNumberFormat="1" applyFont="1" applyFill="1" applyBorder="1" applyAlignment="1">
      <alignment horizontal="center" vertical="center" shrinkToFit="1"/>
    </xf>
    <xf numFmtId="4" fontId="14" fillId="3" borderId="2" xfId="0" applyNumberFormat="1" applyFont="1" applyFill="1" applyBorder="1" applyAlignment="1">
      <alignment horizontal="center" vertical="center"/>
    </xf>
    <xf numFmtId="4" fontId="14" fillId="3" borderId="2" xfId="3" applyNumberFormat="1" applyFont="1" applyFill="1" applyBorder="1" applyAlignment="1">
      <alignment horizontal="center" vertical="center"/>
    </xf>
    <xf numFmtId="4" fontId="14" fillId="3" borderId="13" xfId="3" applyNumberFormat="1" applyFont="1" applyFill="1" applyBorder="1" applyAlignment="1">
      <alignment horizontal="center" vertical="center"/>
    </xf>
    <xf numFmtId="4" fontId="11" fillId="3" borderId="16" xfId="3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vertical="center"/>
    </xf>
    <xf numFmtId="0" fontId="5" fillId="3" borderId="6" xfId="1" applyFont="1" applyFill="1" applyBorder="1" applyAlignment="1">
      <alignment vertical="center"/>
    </xf>
    <xf numFmtId="0" fontId="5" fillId="3" borderId="7" xfId="1" applyFont="1" applyFill="1" applyBorder="1" applyAlignment="1">
      <alignment horizontal="left" vertical="top" wrapText="1"/>
    </xf>
    <xf numFmtId="0" fontId="5" fillId="3" borderId="8" xfId="1" applyFont="1" applyFill="1" applyBorder="1" applyAlignment="1">
      <alignment vertical="center"/>
    </xf>
    <xf numFmtId="0" fontId="5" fillId="3" borderId="1" xfId="1" applyNumberFormat="1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top" wrapText="1"/>
    </xf>
    <xf numFmtId="0" fontId="5" fillId="3" borderId="9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left" vertical="top" wrapText="1"/>
    </xf>
    <xf numFmtId="4" fontId="11" fillId="3" borderId="5" xfId="3" applyNumberFormat="1" applyFont="1" applyFill="1" applyBorder="1" applyAlignment="1">
      <alignment horizontal="center" vertical="center" wrapText="1"/>
    </xf>
    <xf numFmtId="0" fontId="5" fillId="3" borderId="18" xfId="3" applyFont="1" applyFill="1" applyBorder="1" applyAlignment="1">
      <alignment vertical="center"/>
    </xf>
    <xf numFmtId="0" fontId="5" fillId="3" borderId="16" xfId="3" applyFont="1" applyFill="1" applyBorder="1" applyAlignment="1">
      <alignment horizontal="left" vertical="top" wrapText="1"/>
    </xf>
    <xf numFmtId="4" fontId="14" fillId="3" borderId="16" xfId="0" applyNumberFormat="1" applyFont="1" applyFill="1" applyBorder="1" applyAlignment="1">
      <alignment horizontal="center" vertical="center" shrinkToFit="1"/>
    </xf>
    <xf numFmtId="4" fontId="14" fillId="3" borderId="16" xfId="0" applyNumberFormat="1" applyFont="1" applyFill="1" applyBorder="1" applyAlignment="1">
      <alignment horizontal="center" vertical="center"/>
    </xf>
    <xf numFmtId="4" fontId="14" fillId="3" borderId="16" xfId="3" applyNumberFormat="1" applyFont="1" applyFill="1" applyBorder="1" applyAlignment="1">
      <alignment horizontal="center" vertical="center"/>
    </xf>
    <xf numFmtId="4" fontId="14" fillId="3" borderId="19" xfId="3" applyNumberFormat="1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left" vertical="center" wrapText="1"/>
    </xf>
    <xf numFmtId="4" fontId="11" fillId="3" borderId="5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left" vertical="top" wrapText="1"/>
    </xf>
    <xf numFmtId="0" fontId="7" fillId="3" borderId="5" xfId="0" applyNumberFormat="1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7" fillId="3" borderId="4" xfId="3" applyFont="1" applyFill="1" applyBorder="1" applyAlignment="1">
      <alignment vertical="center" wrapText="1"/>
    </xf>
    <xf numFmtId="0" fontId="5" fillId="3" borderId="6" xfId="3" applyFont="1" applyFill="1" applyBorder="1" applyAlignment="1">
      <alignment vertical="center" wrapText="1"/>
    </xf>
    <xf numFmtId="0" fontId="5" fillId="3" borderId="9" xfId="3" applyFont="1" applyFill="1" applyBorder="1" applyAlignment="1">
      <alignment vertical="center" wrapText="1"/>
    </xf>
    <xf numFmtId="0" fontId="7" fillId="3" borderId="8" xfId="3" applyFont="1" applyFill="1" applyBorder="1" applyAlignment="1">
      <alignment vertical="center"/>
    </xf>
    <xf numFmtId="0" fontId="7" fillId="3" borderId="1" xfId="3" applyFont="1" applyFill="1" applyBorder="1" applyAlignment="1">
      <alignment horizontal="left" vertical="top" wrapText="1"/>
    </xf>
    <xf numFmtId="4" fontId="11" fillId="3" borderId="1" xfId="3" applyNumberFormat="1" applyFont="1" applyFill="1" applyBorder="1" applyAlignment="1">
      <alignment horizontal="center" vertical="center"/>
    </xf>
    <xf numFmtId="4" fontId="11" fillId="3" borderId="12" xfId="3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15" fillId="3" borderId="1" xfId="11" applyNumberFormat="1" applyFont="1" applyFill="1" applyBorder="1" applyAlignment="1" applyProtection="1">
      <alignment horizontal="left" vertical="top" wrapText="1"/>
    </xf>
    <xf numFmtId="49" fontId="5" fillId="3" borderId="2" xfId="0" applyNumberFormat="1" applyFont="1" applyFill="1" applyBorder="1" applyAlignment="1">
      <alignment horizontal="left" vertical="top" wrapText="1"/>
    </xf>
    <xf numFmtId="0" fontId="10" fillId="3" borderId="18" xfId="3" applyFont="1" applyFill="1" applyBorder="1" applyAlignment="1">
      <alignment vertical="center" wrapText="1"/>
    </xf>
    <xf numFmtId="0" fontId="10" fillId="3" borderId="16" xfId="3" applyFont="1" applyFill="1" applyBorder="1" applyAlignment="1">
      <alignment horizontal="left" vertical="top" wrapText="1"/>
    </xf>
    <xf numFmtId="4" fontId="12" fillId="3" borderId="16" xfId="3" applyNumberFormat="1" applyFont="1" applyFill="1" applyBorder="1" applyAlignment="1">
      <alignment horizontal="center" vertical="center"/>
    </xf>
    <xf numFmtId="4" fontId="12" fillId="3" borderId="19" xfId="3" applyNumberFormat="1" applyFont="1" applyFill="1" applyBorder="1" applyAlignment="1">
      <alignment horizontal="center" vertical="center"/>
    </xf>
    <xf numFmtId="49" fontId="7" fillId="3" borderId="4" xfId="8" applyNumberFormat="1" applyFont="1" applyFill="1" applyBorder="1" applyAlignment="1" applyProtection="1">
      <alignment vertical="center" shrinkToFit="1"/>
    </xf>
    <xf numFmtId="0" fontId="7" fillId="3" borderId="5" xfId="8" applyFont="1" applyFill="1" applyBorder="1" applyAlignment="1">
      <alignment horizontal="left" vertical="top" wrapText="1" shrinkToFit="1"/>
    </xf>
    <xf numFmtId="49" fontId="5" fillId="3" borderId="6" xfId="8" applyNumberFormat="1" applyFont="1" applyFill="1" applyBorder="1" applyAlignment="1" applyProtection="1">
      <alignment vertical="center" shrinkToFit="1"/>
    </xf>
    <xf numFmtId="0" fontId="5" fillId="3" borderId="7" xfId="8" applyFont="1" applyFill="1" applyBorder="1" applyAlignment="1">
      <alignment horizontal="left" vertical="top" wrapText="1" shrinkToFit="1"/>
    </xf>
    <xf numFmtId="49" fontId="5" fillId="3" borderId="9" xfId="8" applyNumberFormat="1" applyFont="1" applyFill="1" applyBorder="1" applyAlignment="1" applyProtection="1">
      <alignment vertical="center" shrinkToFit="1"/>
    </xf>
    <xf numFmtId="0" fontId="5" fillId="3" borderId="2" xfId="8" applyFont="1" applyFill="1" applyBorder="1" applyAlignment="1">
      <alignment horizontal="left" vertical="top" wrapText="1" shrinkToFit="1"/>
    </xf>
    <xf numFmtId="0" fontId="7" fillId="3" borderId="5" xfId="10" applyFont="1" applyFill="1" applyBorder="1" applyAlignment="1">
      <alignment horizontal="left" wrapText="1"/>
    </xf>
    <xf numFmtId="0" fontId="5" fillId="3" borderId="7" xfId="10" applyFont="1" applyFill="1" applyBorder="1" applyAlignment="1">
      <alignment horizontal="left" wrapText="1"/>
    </xf>
    <xf numFmtId="0" fontId="5" fillId="3" borderId="2" xfId="10" applyFont="1" applyFill="1" applyBorder="1" applyAlignment="1">
      <alignment horizontal="left" wrapText="1"/>
    </xf>
    <xf numFmtId="49" fontId="7" fillId="3" borderId="18" xfId="8" applyNumberFormat="1" applyFont="1" applyFill="1" applyBorder="1" applyAlignment="1" applyProtection="1">
      <alignment vertical="center" shrinkToFit="1"/>
    </xf>
    <xf numFmtId="0" fontId="7" fillId="3" borderId="16" xfId="8" applyFont="1" applyFill="1" applyBorder="1" applyAlignment="1">
      <alignment horizontal="left" vertical="top" wrapText="1" shrinkToFit="1"/>
    </xf>
    <xf numFmtId="0" fontId="7" fillId="3" borderId="16" xfId="8" applyFont="1" applyFill="1" applyBorder="1" applyAlignment="1">
      <alignment horizontal="left" vertical="center" wrapText="1" shrinkToFit="1"/>
    </xf>
    <xf numFmtId="4" fontId="11" fillId="3" borderId="16" xfId="0" applyNumberFormat="1" applyFont="1" applyFill="1" applyBorder="1" applyAlignment="1">
      <alignment horizontal="center" vertical="center"/>
    </xf>
    <xf numFmtId="0" fontId="7" fillId="3" borderId="5" xfId="8" applyFont="1" applyFill="1" applyBorder="1" applyAlignment="1">
      <alignment horizontal="left" vertical="center" wrapText="1" shrinkToFit="1"/>
    </xf>
    <xf numFmtId="0" fontId="7" fillId="3" borderId="5" xfId="8" applyNumberFormat="1" applyFont="1" applyFill="1" applyBorder="1" applyAlignment="1">
      <alignment horizontal="left" vertical="center" wrapText="1" shrinkToFit="1"/>
    </xf>
    <xf numFmtId="0" fontId="5" fillId="3" borderId="7" xfId="8" applyNumberFormat="1" applyFont="1" applyFill="1" applyBorder="1" applyAlignment="1">
      <alignment horizontal="left" vertical="center" wrapText="1" shrinkToFit="1"/>
    </xf>
    <xf numFmtId="49" fontId="5" fillId="3" borderId="8" xfId="8" applyNumberFormat="1" applyFont="1" applyFill="1" applyBorder="1" applyAlignment="1" applyProtection="1">
      <alignment vertical="center" shrinkToFit="1"/>
    </xf>
    <xf numFmtId="0" fontId="5" fillId="3" borderId="1" xfId="8" applyNumberFormat="1" applyFont="1" applyFill="1" applyBorder="1" applyAlignment="1">
      <alignment horizontal="left" vertical="center" wrapText="1" shrinkToFit="1"/>
    </xf>
    <xf numFmtId="4" fontId="14" fillId="3" borderId="1" xfId="0" applyNumberFormat="1" applyFont="1" applyFill="1" applyBorder="1" applyAlignment="1">
      <alignment horizontal="center" vertical="center" wrapText="1"/>
    </xf>
    <xf numFmtId="0" fontId="5" fillId="3" borderId="2" xfId="8" applyNumberFormat="1" applyFont="1" applyFill="1" applyBorder="1" applyAlignment="1">
      <alignment horizontal="left" vertical="center" wrapText="1" shrinkToFit="1"/>
    </xf>
    <xf numFmtId="4" fontId="14" fillId="3" borderId="2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0" fontId="5" fillId="3" borderId="1" xfId="8" applyFont="1" applyFill="1" applyBorder="1" applyAlignment="1">
      <alignment horizontal="left" vertical="top" wrapText="1" shrinkToFit="1"/>
    </xf>
    <xf numFmtId="49" fontId="10" fillId="3" borderId="4" xfId="8" applyNumberFormat="1" applyFont="1" applyFill="1" applyBorder="1" applyAlignment="1" applyProtection="1">
      <alignment vertical="center" wrapText="1" shrinkToFit="1"/>
    </xf>
    <xf numFmtId="0" fontId="10" fillId="3" borderId="5" xfId="8" applyFont="1" applyFill="1" applyBorder="1" applyAlignment="1">
      <alignment horizontal="left" vertical="top" wrapText="1" shrinkToFit="1"/>
    </xf>
    <xf numFmtId="4" fontId="12" fillId="3" borderId="5" xfId="0" applyNumberFormat="1" applyFont="1" applyFill="1" applyBorder="1" applyAlignment="1">
      <alignment horizontal="center" vertical="center" wrapText="1"/>
    </xf>
    <xf numFmtId="4" fontId="12" fillId="3" borderId="5" xfId="3" applyNumberFormat="1" applyFont="1" applyFill="1" applyBorder="1" applyAlignment="1">
      <alignment horizontal="center" vertical="center"/>
    </xf>
    <xf numFmtId="4" fontId="12" fillId="3" borderId="10" xfId="3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left" vertical="center" wrapText="1"/>
    </xf>
    <xf numFmtId="4" fontId="14" fillId="3" borderId="16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left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7" fillId="3" borderId="18" xfId="8" applyNumberFormat="1" applyFont="1" applyFill="1" applyBorder="1" applyAlignment="1" applyProtection="1">
      <alignment vertical="center" wrapText="1" shrinkToFit="1"/>
    </xf>
    <xf numFmtId="1" fontId="7" fillId="3" borderId="4" xfId="0" applyNumberFormat="1" applyFont="1" applyFill="1" applyBorder="1" applyAlignment="1">
      <alignment vertical="center" wrapText="1"/>
    </xf>
    <xf numFmtId="0" fontId="7" fillId="3" borderId="5" xfId="11" applyNumberFormat="1" applyFont="1" applyFill="1" applyBorder="1" applyAlignment="1" applyProtection="1">
      <alignment horizontal="left" vertical="top" wrapText="1"/>
    </xf>
    <xf numFmtId="0" fontId="7" fillId="3" borderId="5" xfId="9" applyNumberFormat="1" applyFont="1" applyFill="1" applyBorder="1" applyAlignment="1" applyProtection="1">
      <alignment horizontal="left" vertical="top" wrapText="1"/>
    </xf>
    <xf numFmtId="0" fontId="5" fillId="3" borderId="7" xfId="11" applyNumberFormat="1" applyFont="1" applyFill="1" applyBorder="1" applyAlignment="1" applyProtection="1">
      <alignment horizontal="left" vertical="top" wrapText="1"/>
    </xf>
    <xf numFmtId="0" fontId="5" fillId="3" borderId="2" xfId="11" applyNumberFormat="1" applyFont="1" applyFill="1" applyBorder="1" applyAlignment="1" applyProtection="1">
      <alignment horizontal="left" vertical="top" wrapText="1"/>
    </xf>
    <xf numFmtId="0" fontId="7" fillId="3" borderId="16" xfId="9" applyNumberFormat="1" applyFont="1" applyFill="1" applyBorder="1" applyAlignment="1" applyProtection="1">
      <alignment horizontal="left" vertical="top" wrapText="1"/>
    </xf>
    <xf numFmtId="0" fontId="7" fillId="3" borderId="18" xfId="3" applyFont="1" applyFill="1" applyBorder="1" applyAlignment="1">
      <alignment vertical="center" wrapText="1"/>
    </xf>
    <xf numFmtId="0" fontId="5" fillId="3" borderId="8" xfId="3" applyFont="1" applyFill="1" applyBorder="1" applyAlignment="1">
      <alignment vertical="center" wrapText="1"/>
    </xf>
    <xf numFmtId="0" fontId="5" fillId="3" borderId="18" xfId="3" applyFont="1" applyFill="1" applyBorder="1" applyAlignment="1">
      <alignment vertical="center" wrapText="1"/>
    </xf>
    <xf numFmtId="0" fontId="10" fillId="3" borderId="4" xfId="3" applyFont="1" applyFill="1" applyBorder="1" applyAlignment="1">
      <alignment vertical="center"/>
    </xf>
    <xf numFmtId="0" fontId="10" fillId="3" borderId="5" xfId="3" applyFont="1" applyFill="1" applyBorder="1" applyAlignment="1">
      <alignment horizontal="left" vertical="top" wrapText="1"/>
    </xf>
    <xf numFmtId="4" fontId="12" fillId="3" borderId="5" xfId="0" applyNumberFormat="1" applyFont="1" applyFill="1" applyBorder="1" applyAlignment="1">
      <alignment horizontal="center" vertical="center"/>
    </xf>
    <xf numFmtId="4" fontId="22" fillId="3" borderId="7" xfId="0" applyNumberFormat="1" applyFont="1" applyFill="1" applyBorder="1" applyAlignment="1">
      <alignment horizontal="center" vertical="center"/>
    </xf>
    <xf numFmtId="4" fontId="22" fillId="3" borderId="2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left" wrapText="1"/>
    </xf>
    <xf numFmtId="0" fontId="5" fillId="3" borderId="6" xfId="3" applyFont="1" applyFill="1" applyBorder="1" applyAlignment="1">
      <alignment horizontal="left" vertical="center"/>
    </xf>
    <xf numFmtId="0" fontId="5" fillId="3" borderId="7" xfId="3" applyFont="1" applyFill="1" applyBorder="1" applyAlignment="1">
      <alignment horizontal="justify" vertical="top"/>
    </xf>
    <xf numFmtId="4" fontId="11" fillId="3" borderId="7" xfId="3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13" fillId="3" borderId="4" xfId="3" applyFont="1" applyFill="1" applyBorder="1" applyAlignment="1">
      <alignment vertical="center"/>
    </xf>
    <xf numFmtId="0" fontId="16" fillId="3" borderId="18" xfId="3" applyFont="1" applyFill="1" applyBorder="1" applyAlignment="1">
      <alignment vertical="center"/>
    </xf>
    <xf numFmtId="4" fontId="14" fillId="3" borderId="16" xfId="3" applyNumberFormat="1" applyFont="1" applyFill="1" applyBorder="1" applyAlignment="1">
      <alignment horizontal="center" vertical="center" wrapText="1"/>
    </xf>
    <xf numFmtId="4" fontId="14" fillId="3" borderId="7" xfId="3" applyNumberFormat="1" applyFont="1" applyFill="1" applyBorder="1" applyAlignment="1">
      <alignment horizontal="center" vertical="center" wrapText="1"/>
    </xf>
    <xf numFmtId="0" fontId="5" fillId="3" borderId="8" xfId="3" applyNumberFormat="1" applyFont="1" applyFill="1" applyBorder="1" applyAlignment="1">
      <alignment vertical="center"/>
    </xf>
    <xf numFmtId="0" fontId="5" fillId="3" borderId="1" xfId="11" applyNumberFormat="1" applyFont="1" applyFill="1" applyBorder="1" applyAlignment="1" applyProtection="1">
      <alignment horizontal="left" vertical="top" wrapText="1"/>
    </xf>
    <xf numFmtId="4" fontId="14" fillId="3" borderId="1" xfId="3" applyNumberFormat="1" applyFont="1" applyFill="1" applyBorder="1" applyAlignment="1">
      <alignment horizontal="center" vertical="center" wrapText="1"/>
    </xf>
    <xf numFmtId="1" fontId="5" fillId="3" borderId="9" xfId="3" applyNumberFormat="1" applyFont="1" applyFill="1" applyBorder="1" applyAlignment="1">
      <alignment vertical="center"/>
    </xf>
    <xf numFmtId="4" fontId="14" fillId="3" borderId="2" xfId="3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left" vertical="top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top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opLeftCell="A34" workbookViewId="0">
      <selection activeCell="D2" sqref="D2"/>
    </sheetView>
  </sheetViews>
  <sheetFormatPr defaultColWidth="8.85546875" defaultRowHeight="15"/>
  <cols>
    <col min="1" max="1" width="29.28515625" style="270" customWidth="1"/>
    <col min="2" max="2" width="34.28515625" style="271" customWidth="1"/>
    <col min="3" max="3" width="14.140625" style="270" customWidth="1"/>
    <col min="4" max="4" width="13.42578125" style="270" customWidth="1"/>
    <col min="5" max="5" width="12.28515625" style="270" customWidth="1"/>
    <col min="6" max="6" width="13.5703125" style="270" customWidth="1"/>
    <col min="7" max="7" width="8.85546875" style="71"/>
    <col min="8" max="16384" width="8.85546875" style="1"/>
  </cols>
  <sheetData>
    <row r="1" spans="1:6" ht="29.25" customHeight="1" thickBot="1">
      <c r="A1" s="115" t="s">
        <v>462</v>
      </c>
      <c r="B1" s="115"/>
      <c r="C1" s="115"/>
      <c r="D1" s="115"/>
      <c r="E1" s="115"/>
      <c r="F1" s="115"/>
    </row>
    <row r="2" spans="1:6" ht="60.75" thickBot="1">
      <c r="A2" s="116" t="s">
        <v>0</v>
      </c>
      <c r="B2" s="117" t="s">
        <v>1</v>
      </c>
      <c r="C2" s="118" t="s">
        <v>457</v>
      </c>
      <c r="D2" s="119" t="s">
        <v>458</v>
      </c>
      <c r="E2" s="118" t="s">
        <v>2</v>
      </c>
      <c r="F2" s="120" t="s">
        <v>385</v>
      </c>
    </row>
    <row r="3" spans="1:6" ht="15.75" thickBot="1">
      <c r="A3" s="121">
        <v>1</v>
      </c>
      <c r="B3" s="122">
        <v>2</v>
      </c>
      <c r="C3" s="122">
        <v>3</v>
      </c>
      <c r="D3" s="123">
        <v>4</v>
      </c>
      <c r="E3" s="124">
        <v>5</v>
      </c>
      <c r="F3" s="125">
        <v>6</v>
      </c>
    </row>
    <row r="4" spans="1:6" ht="26.25" thickBot="1">
      <c r="A4" s="126" t="s">
        <v>3</v>
      </c>
      <c r="B4" s="127" t="s">
        <v>4</v>
      </c>
      <c r="C4" s="128">
        <f>SUM(C5+C13+C20+C30+C36+C39+C61+C67+C78+C84+C129)</f>
        <v>762244</v>
      </c>
      <c r="D4" s="128">
        <f>SUM(D5+D13+D20+D30+D36+D39+D61+D67+D78+D84+D129)</f>
        <v>43352.18</v>
      </c>
      <c r="E4" s="128">
        <f t="shared" ref="E4:E67" si="0">D4/C4*100</f>
        <v>5.6874412917648414</v>
      </c>
      <c r="F4" s="129">
        <f t="shared" ref="F4:F35" si="1">D4-C4</f>
        <v>-718891.82</v>
      </c>
    </row>
    <row r="5" spans="1:6" ht="15.75" thickBot="1">
      <c r="A5" s="130" t="s">
        <v>5</v>
      </c>
      <c r="B5" s="131" t="s">
        <v>6</v>
      </c>
      <c r="C5" s="132">
        <f>SUM(C6)</f>
        <v>526990</v>
      </c>
      <c r="D5" s="132">
        <f>SUM(D6)</f>
        <v>25042.640000000003</v>
      </c>
      <c r="E5" s="132">
        <f t="shared" si="0"/>
        <v>4.7520142697204886</v>
      </c>
      <c r="F5" s="133">
        <f t="shared" si="1"/>
        <v>-501947.36</v>
      </c>
    </row>
    <row r="6" spans="1:6" ht="15.75" thickBot="1">
      <c r="A6" s="126" t="s">
        <v>175</v>
      </c>
      <c r="B6" s="127" t="s">
        <v>7</v>
      </c>
      <c r="C6" s="128">
        <f>SUM(C7:C12)</f>
        <v>526990</v>
      </c>
      <c r="D6" s="128">
        <f>SUM(D7:D12)</f>
        <v>25042.640000000003</v>
      </c>
      <c r="E6" s="128">
        <f t="shared" si="0"/>
        <v>4.7520142697204886</v>
      </c>
      <c r="F6" s="129">
        <f t="shared" si="1"/>
        <v>-501947.36</v>
      </c>
    </row>
    <row r="7" spans="1:6" ht="149.25" customHeight="1">
      <c r="A7" s="134" t="s">
        <v>8</v>
      </c>
      <c r="B7" s="135" t="s">
        <v>386</v>
      </c>
      <c r="C7" s="136">
        <v>514370</v>
      </c>
      <c r="D7" s="137">
        <v>24401.31</v>
      </c>
      <c r="E7" s="138">
        <f t="shared" si="0"/>
        <v>4.7439216906118169</v>
      </c>
      <c r="F7" s="139">
        <f t="shared" si="1"/>
        <v>-489968.69</v>
      </c>
    </row>
    <row r="8" spans="1:6" ht="153">
      <c r="A8" s="140" t="s">
        <v>9</v>
      </c>
      <c r="B8" s="141" t="s">
        <v>387</v>
      </c>
      <c r="C8" s="142">
        <v>1732</v>
      </c>
      <c r="D8" s="143">
        <v>-13.26</v>
      </c>
      <c r="E8" s="144">
        <f t="shared" si="0"/>
        <v>-0.76558891454965361</v>
      </c>
      <c r="F8" s="145">
        <f t="shared" si="1"/>
        <v>-1745.26</v>
      </c>
    </row>
    <row r="9" spans="1:6" ht="66.75" customHeight="1">
      <c r="A9" s="140" t="s">
        <v>10</v>
      </c>
      <c r="B9" s="141" t="s">
        <v>176</v>
      </c>
      <c r="C9" s="142">
        <v>3760</v>
      </c>
      <c r="D9" s="143">
        <v>-65.569999999999993</v>
      </c>
      <c r="E9" s="144">
        <f t="shared" si="0"/>
        <v>-1.743882978723404</v>
      </c>
      <c r="F9" s="145">
        <f t="shared" si="1"/>
        <v>-3825.57</v>
      </c>
    </row>
    <row r="10" spans="1:6" ht="127.5">
      <c r="A10" s="140" t="s">
        <v>11</v>
      </c>
      <c r="B10" s="141" t="s">
        <v>388</v>
      </c>
      <c r="C10" s="142">
        <v>5432</v>
      </c>
      <c r="D10" s="143">
        <v>314.16000000000003</v>
      </c>
      <c r="E10" s="144">
        <f t="shared" si="0"/>
        <v>5.783505154639176</v>
      </c>
      <c r="F10" s="145">
        <f t="shared" si="1"/>
        <v>-5117.84</v>
      </c>
    </row>
    <row r="11" spans="1:6" ht="191.25">
      <c r="A11" s="140" t="s">
        <v>259</v>
      </c>
      <c r="B11" s="141" t="s">
        <v>389</v>
      </c>
      <c r="C11" s="142">
        <v>1696</v>
      </c>
      <c r="D11" s="143">
        <v>-29.51</v>
      </c>
      <c r="E11" s="144">
        <f t="shared" si="0"/>
        <v>-1.7399764150943398</v>
      </c>
      <c r="F11" s="145">
        <f t="shared" si="1"/>
        <v>-1725.51</v>
      </c>
    </row>
    <row r="12" spans="1:6" ht="64.5" thickBot="1">
      <c r="A12" s="146" t="s">
        <v>390</v>
      </c>
      <c r="B12" s="147" t="s">
        <v>391</v>
      </c>
      <c r="C12" s="148">
        <v>0</v>
      </c>
      <c r="D12" s="149">
        <v>435.51</v>
      </c>
      <c r="E12" s="150"/>
      <c r="F12" s="151">
        <f t="shared" si="1"/>
        <v>435.51</v>
      </c>
    </row>
    <row r="13" spans="1:6" ht="51.75" thickBot="1">
      <c r="A13" s="126" t="s">
        <v>12</v>
      </c>
      <c r="B13" s="127" t="s">
        <v>13</v>
      </c>
      <c r="C13" s="128">
        <f>C14</f>
        <v>56600</v>
      </c>
      <c r="D13" s="128">
        <f>D14</f>
        <v>6639.1699999999992</v>
      </c>
      <c r="E13" s="128">
        <f t="shared" si="0"/>
        <v>11.729982332155476</v>
      </c>
      <c r="F13" s="129">
        <f t="shared" si="1"/>
        <v>-49960.83</v>
      </c>
    </row>
    <row r="14" spans="1:6" ht="39" thickBot="1">
      <c r="A14" s="130" t="s">
        <v>260</v>
      </c>
      <c r="B14" s="131" t="s">
        <v>261</v>
      </c>
      <c r="C14" s="152">
        <f>C15+C16+C17+C18+C19</f>
        <v>56600</v>
      </c>
      <c r="D14" s="152">
        <f>D15+D16+D17+D18+D19</f>
        <v>6639.1699999999992</v>
      </c>
      <c r="E14" s="132">
        <f t="shared" si="0"/>
        <v>11.729982332155476</v>
      </c>
      <c r="F14" s="133">
        <f t="shared" si="1"/>
        <v>-49960.83</v>
      </c>
    </row>
    <row r="15" spans="1:6" ht="39" thickBot="1">
      <c r="A15" s="153" t="s">
        <v>156</v>
      </c>
      <c r="B15" s="127" t="s">
        <v>392</v>
      </c>
      <c r="C15" s="128">
        <v>1753</v>
      </c>
      <c r="D15" s="128">
        <v>105.85</v>
      </c>
      <c r="E15" s="128">
        <f t="shared" si="0"/>
        <v>6.0382201939532223</v>
      </c>
      <c r="F15" s="129">
        <f t="shared" si="1"/>
        <v>-1647.15</v>
      </c>
    </row>
    <row r="16" spans="1:6" ht="153">
      <c r="A16" s="154" t="s">
        <v>393</v>
      </c>
      <c r="B16" s="155" t="s">
        <v>218</v>
      </c>
      <c r="C16" s="136">
        <v>25937</v>
      </c>
      <c r="D16" s="136">
        <v>3400.47</v>
      </c>
      <c r="E16" s="138">
        <f t="shared" si="0"/>
        <v>13.110498515634037</v>
      </c>
      <c r="F16" s="139">
        <f t="shared" si="1"/>
        <v>-22536.53</v>
      </c>
    </row>
    <row r="17" spans="1:6" ht="189.75" customHeight="1">
      <c r="A17" s="156" t="s">
        <v>394</v>
      </c>
      <c r="B17" s="157" t="s">
        <v>262</v>
      </c>
      <c r="C17" s="142">
        <v>169</v>
      </c>
      <c r="D17" s="142">
        <v>12.27</v>
      </c>
      <c r="E17" s="144">
        <f t="shared" si="0"/>
        <v>7.2603550295857984</v>
      </c>
      <c r="F17" s="145">
        <f t="shared" si="1"/>
        <v>-156.72999999999999</v>
      </c>
    </row>
    <row r="18" spans="1:6" ht="165.75">
      <c r="A18" s="158" t="s">
        <v>395</v>
      </c>
      <c r="B18" s="159" t="s">
        <v>263</v>
      </c>
      <c r="C18" s="142">
        <v>32111</v>
      </c>
      <c r="D18" s="142">
        <v>3464.14</v>
      </c>
      <c r="E18" s="144">
        <f t="shared" si="0"/>
        <v>10.788016567531376</v>
      </c>
      <c r="F18" s="145">
        <f t="shared" si="1"/>
        <v>-28646.86</v>
      </c>
    </row>
    <row r="19" spans="1:6" ht="166.5" thickBot="1">
      <c r="A19" s="160" t="s">
        <v>396</v>
      </c>
      <c r="B19" s="161" t="s">
        <v>264</v>
      </c>
      <c r="C19" s="148">
        <v>-3370</v>
      </c>
      <c r="D19" s="148">
        <v>-343.56</v>
      </c>
      <c r="E19" s="150">
        <f t="shared" si="0"/>
        <v>10.194658753709199</v>
      </c>
      <c r="F19" s="151">
        <f t="shared" si="1"/>
        <v>3026.44</v>
      </c>
    </row>
    <row r="20" spans="1:6" ht="25.5" customHeight="1" thickBot="1">
      <c r="A20" s="126" t="s">
        <v>61</v>
      </c>
      <c r="B20" s="127" t="s">
        <v>62</v>
      </c>
      <c r="C20" s="128">
        <f>SUM(C24+C26+C28+C21)</f>
        <v>74131</v>
      </c>
      <c r="D20" s="128">
        <f>SUM(D24+D26+D28+D21)</f>
        <v>-346.13</v>
      </c>
      <c r="E20" s="128">
        <f t="shared" si="0"/>
        <v>-0.46691667453561941</v>
      </c>
      <c r="F20" s="129">
        <f t="shared" si="1"/>
        <v>-74477.13</v>
      </c>
    </row>
    <row r="21" spans="1:6" ht="51.75" thickBot="1">
      <c r="A21" s="126" t="s">
        <v>177</v>
      </c>
      <c r="B21" s="127" t="s">
        <v>178</v>
      </c>
      <c r="C21" s="128">
        <f>SUM(C22:C23)</f>
        <v>64093</v>
      </c>
      <c r="D21" s="128">
        <f>SUM(D22:D23)</f>
        <v>546.20000000000005</v>
      </c>
      <c r="E21" s="128">
        <f t="shared" si="0"/>
        <v>0.85219914811289854</v>
      </c>
      <c r="F21" s="129">
        <f t="shared" si="1"/>
        <v>-63546.8</v>
      </c>
    </row>
    <row r="22" spans="1:6" ht="43.5" customHeight="1">
      <c r="A22" s="134" t="s">
        <v>157</v>
      </c>
      <c r="B22" s="155" t="s">
        <v>179</v>
      </c>
      <c r="C22" s="136">
        <v>33280</v>
      </c>
      <c r="D22" s="137">
        <v>-0.65</v>
      </c>
      <c r="E22" s="138">
        <f t="shared" si="0"/>
        <v>-1.953125E-3</v>
      </c>
      <c r="F22" s="139">
        <f t="shared" si="1"/>
        <v>-33280.65</v>
      </c>
    </row>
    <row r="23" spans="1:6" ht="90" thickBot="1">
      <c r="A23" s="146" t="s">
        <v>158</v>
      </c>
      <c r="B23" s="161" t="s">
        <v>180</v>
      </c>
      <c r="C23" s="148">
        <v>30813</v>
      </c>
      <c r="D23" s="149">
        <v>546.85</v>
      </c>
      <c r="E23" s="150">
        <f t="shared" si="0"/>
        <v>1.7747379352870543</v>
      </c>
      <c r="F23" s="151">
        <f t="shared" si="1"/>
        <v>-30266.15</v>
      </c>
    </row>
    <row r="24" spans="1:6" ht="26.25" thickBot="1">
      <c r="A24" s="126" t="s">
        <v>181</v>
      </c>
      <c r="B24" s="127" t="s">
        <v>15</v>
      </c>
      <c r="C24" s="162">
        <f>SUM(C25:C25)</f>
        <v>0</v>
      </c>
      <c r="D24" s="162">
        <f>SUM(D25:D25)</f>
        <v>-82.86</v>
      </c>
      <c r="E24" s="128"/>
      <c r="F24" s="129">
        <f t="shared" si="1"/>
        <v>-82.86</v>
      </c>
    </row>
    <row r="25" spans="1:6" ht="26.25" thickBot="1">
      <c r="A25" s="163" t="s">
        <v>14</v>
      </c>
      <c r="B25" s="164" t="s">
        <v>15</v>
      </c>
      <c r="C25" s="165">
        <v>0</v>
      </c>
      <c r="D25" s="166">
        <v>-82.86</v>
      </c>
      <c r="E25" s="167"/>
      <c r="F25" s="168">
        <f t="shared" si="1"/>
        <v>-82.86</v>
      </c>
    </row>
    <row r="26" spans="1:6" ht="30" customHeight="1" thickBot="1">
      <c r="A26" s="126" t="s">
        <v>182</v>
      </c>
      <c r="B26" s="127" t="s">
        <v>16</v>
      </c>
      <c r="C26" s="162">
        <f t="shared" ref="C26:D26" si="2">SUM(C27:C27)</f>
        <v>448</v>
      </c>
      <c r="D26" s="162">
        <f t="shared" si="2"/>
        <v>-3.9</v>
      </c>
      <c r="E26" s="128">
        <f t="shared" si="0"/>
        <v>-0.8705357142857143</v>
      </c>
      <c r="F26" s="129">
        <f t="shared" si="1"/>
        <v>-451.9</v>
      </c>
    </row>
    <row r="27" spans="1:6" ht="19.5" customHeight="1" thickBot="1">
      <c r="A27" s="163" t="s">
        <v>17</v>
      </c>
      <c r="B27" s="164" t="s">
        <v>16</v>
      </c>
      <c r="C27" s="165">
        <v>448</v>
      </c>
      <c r="D27" s="166">
        <v>-3.9</v>
      </c>
      <c r="E27" s="167">
        <f t="shared" si="0"/>
        <v>-0.8705357142857143</v>
      </c>
      <c r="F27" s="168">
        <f t="shared" si="1"/>
        <v>-451.9</v>
      </c>
    </row>
    <row r="28" spans="1:6" ht="39" thickBot="1">
      <c r="A28" s="126" t="s">
        <v>18</v>
      </c>
      <c r="B28" s="127" t="s">
        <v>19</v>
      </c>
      <c r="C28" s="128">
        <f t="shared" ref="C28:D28" si="3">SUM(C29)</f>
        <v>9590</v>
      </c>
      <c r="D28" s="128">
        <f t="shared" si="3"/>
        <v>-805.57</v>
      </c>
      <c r="E28" s="128">
        <f t="shared" si="0"/>
        <v>-8.4001042752867576</v>
      </c>
      <c r="F28" s="129">
        <f t="shared" si="1"/>
        <v>-10395.57</v>
      </c>
    </row>
    <row r="29" spans="1:6" ht="51.75" thickBot="1">
      <c r="A29" s="163" t="s">
        <v>20</v>
      </c>
      <c r="B29" s="164" t="s">
        <v>159</v>
      </c>
      <c r="C29" s="165">
        <v>9590</v>
      </c>
      <c r="D29" s="166">
        <v>-805.57</v>
      </c>
      <c r="E29" s="167">
        <f t="shared" si="0"/>
        <v>-8.4001042752867576</v>
      </c>
      <c r="F29" s="168">
        <f t="shared" si="1"/>
        <v>-10395.57</v>
      </c>
    </row>
    <row r="30" spans="1:6" ht="24.75" customHeight="1" thickBot="1">
      <c r="A30" s="126" t="s">
        <v>21</v>
      </c>
      <c r="B30" s="127" t="s">
        <v>22</v>
      </c>
      <c r="C30" s="128">
        <f t="shared" ref="C30:D30" si="4">SUM(C31+C33)</f>
        <v>36475</v>
      </c>
      <c r="D30" s="128">
        <f t="shared" si="4"/>
        <v>-227.21000000000004</v>
      </c>
      <c r="E30" s="128">
        <f t="shared" si="0"/>
        <v>-0.6229198080877314</v>
      </c>
      <c r="F30" s="129">
        <f t="shared" si="1"/>
        <v>-36702.21</v>
      </c>
    </row>
    <row r="31" spans="1:6" ht="23.25" customHeight="1" thickBot="1">
      <c r="A31" s="126" t="s">
        <v>183</v>
      </c>
      <c r="B31" s="127" t="s">
        <v>23</v>
      </c>
      <c r="C31" s="128">
        <f>SUM(C32)</f>
        <v>12488</v>
      </c>
      <c r="D31" s="128">
        <f>SUM(D32)</f>
        <v>-46.36</v>
      </c>
      <c r="E31" s="128">
        <f t="shared" si="0"/>
        <v>-0.37123638693145422</v>
      </c>
      <c r="F31" s="129">
        <f t="shared" si="1"/>
        <v>-12534.36</v>
      </c>
    </row>
    <row r="32" spans="1:6" ht="64.5" thickBot="1">
      <c r="A32" s="163" t="s">
        <v>24</v>
      </c>
      <c r="B32" s="164" t="s">
        <v>184</v>
      </c>
      <c r="C32" s="165">
        <v>12488</v>
      </c>
      <c r="D32" s="166">
        <v>-46.36</v>
      </c>
      <c r="E32" s="167">
        <f t="shared" si="0"/>
        <v>-0.37123638693145422</v>
      </c>
      <c r="F32" s="168">
        <f t="shared" si="1"/>
        <v>-12534.36</v>
      </c>
    </row>
    <row r="33" spans="1:6" ht="22.5" customHeight="1" thickBot="1">
      <c r="A33" s="126" t="s">
        <v>185</v>
      </c>
      <c r="B33" s="169" t="s">
        <v>25</v>
      </c>
      <c r="C33" s="162">
        <f>SUM(C34:C35)</f>
        <v>23987</v>
      </c>
      <c r="D33" s="162">
        <f>SUM(D34:D35)</f>
        <v>-180.85000000000002</v>
      </c>
      <c r="E33" s="128">
        <f t="shared" si="0"/>
        <v>-0.75395005628048528</v>
      </c>
      <c r="F33" s="129">
        <f t="shared" si="1"/>
        <v>-24167.85</v>
      </c>
    </row>
    <row r="34" spans="1:6" ht="54" customHeight="1">
      <c r="A34" s="134" t="s">
        <v>59</v>
      </c>
      <c r="B34" s="135" t="s">
        <v>160</v>
      </c>
      <c r="C34" s="136">
        <v>19330</v>
      </c>
      <c r="D34" s="136">
        <v>-75.650000000000006</v>
      </c>
      <c r="E34" s="138">
        <f t="shared" si="0"/>
        <v>-0.39136057941024321</v>
      </c>
      <c r="F34" s="139">
        <f t="shared" si="1"/>
        <v>-19405.650000000001</v>
      </c>
    </row>
    <row r="35" spans="1:6" ht="54.75" customHeight="1" thickBot="1">
      <c r="A35" s="146" t="s">
        <v>60</v>
      </c>
      <c r="B35" s="147" t="s">
        <v>161</v>
      </c>
      <c r="C35" s="148">
        <v>4657</v>
      </c>
      <c r="D35" s="148">
        <v>-105.2</v>
      </c>
      <c r="E35" s="150">
        <f t="shared" si="0"/>
        <v>-2.2589649989263476</v>
      </c>
      <c r="F35" s="151">
        <f t="shared" si="1"/>
        <v>-4762.2</v>
      </c>
    </row>
    <row r="36" spans="1:6" ht="26.25" thickBot="1">
      <c r="A36" s="126" t="s">
        <v>26</v>
      </c>
      <c r="B36" s="127" t="s">
        <v>27</v>
      </c>
      <c r="C36" s="128">
        <f>SUM(C37:C38)</f>
        <v>8844</v>
      </c>
      <c r="D36" s="128">
        <f>SUM(D37:D38)</f>
        <v>1110.82</v>
      </c>
      <c r="E36" s="128">
        <f t="shared" si="0"/>
        <v>12.560153776571687</v>
      </c>
      <c r="F36" s="129">
        <f t="shared" ref="F36:F67" si="5">D36-C36</f>
        <v>-7733.18</v>
      </c>
    </row>
    <row r="37" spans="1:6" ht="67.5" customHeight="1">
      <c r="A37" s="134" t="s">
        <v>28</v>
      </c>
      <c r="B37" s="135" t="s">
        <v>29</v>
      </c>
      <c r="C37" s="136">
        <v>8834</v>
      </c>
      <c r="D37" s="137">
        <v>1110.82</v>
      </c>
      <c r="E37" s="138">
        <f t="shared" si="0"/>
        <v>12.574371745528639</v>
      </c>
      <c r="F37" s="139">
        <f t="shared" si="5"/>
        <v>-7723.18</v>
      </c>
    </row>
    <row r="38" spans="1:6" ht="77.25" thickBot="1">
      <c r="A38" s="146" t="s">
        <v>265</v>
      </c>
      <c r="B38" s="147" t="s">
        <v>266</v>
      </c>
      <c r="C38" s="148">
        <v>10</v>
      </c>
      <c r="D38" s="149">
        <v>0</v>
      </c>
      <c r="E38" s="150">
        <f t="shared" si="0"/>
        <v>0</v>
      </c>
      <c r="F38" s="151">
        <f t="shared" si="5"/>
        <v>-10</v>
      </c>
    </row>
    <row r="39" spans="1:6" ht="64.5" thickBot="1">
      <c r="A39" s="126" t="s">
        <v>30</v>
      </c>
      <c r="B39" s="127" t="s">
        <v>31</v>
      </c>
      <c r="C39" s="128">
        <f>C40+C42+C46+C50+C53+C56+C44</f>
        <v>48706</v>
      </c>
      <c r="D39" s="128">
        <f>D40+D42+D46+D50+D53+D56+D44</f>
        <v>4556.43</v>
      </c>
      <c r="E39" s="128">
        <f t="shared" si="0"/>
        <v>9.3549665338972616</v>
      </c>
      <c r="F39" s="129">
        <f t="shared" si="5"/>
        <v>-44149.57</v>
      </c>
    </row>
    <row r="40" spans="1:6" ht="90" thickBot="1">
      <c r="A40" s="126" t="s">
        <v>397</v>
      </c>
      <c r="B40" s="127" t="s">
        <v>267</v>
      </c>
      <c r="C40" s="170">
        <f>SUM(C41:C41)</f>
        <v>41032</v>
      </c>
      <c r="D40" s="170">
        <f>SUM(D41:D41)</f>
        <v>3241.87</v>
      </c>
      <c r="E40" s="128">
        <f t="shared" si="0"/>
        <v>7.9008334958081488</v>
      </c>
      <c r="F40" s="129">
        <f t="shared" si="5"/>
        <v>-37790.129999999997</v>
      </c>
    </row>
    <row r="41" spans="1:6" ht="128.25" thickBot="1">
      <c r="A41" s="163" t="s">
        <v>57</v>
      </c>
      <c r="B41" s="171" t="s">
        <v>268</v>
      </c>
      <c r="C41" s="165">
        <v>41032</v>
      </c>
      <c r="D41" s="166">
        <v>3241.87</v>
      </c>
      <c r="E41" s="167">
        <f t="shared" si="0"/>
        <v>7.9008334958081488</v>
      </c>
      <c r="F41" s="168">
        <f t="shared" si="5"/>
        <v>-37790.129999999997</v>
      </c>
    </row>
    <row r="42" spans="1:6" ht="102.75" thickBot="1">
      <c r="A42" s="126" t="s">
        <v>186</v>
      </c>
      <c r="B42" s="172" t="s">
        <v>269</v>
      </c>
      <c r="C42" s="128">
        <f t="shared" ref="C42:D42" si="6">C43</f>
        <v>377</v>
      </c>
      <c r="D42" s="128">
        <f t="shared" si="6"/>
        <v>17.77</v>
      </c>
      <c r="E42" s="128">
        <f t="shared" si="0"/>
        <v>4.7135278514588856</v>
      </c>
      <c r="F42" s="129">
        <f t="shared" si="5"/>
        <v>-359.23</v>
      </c>
    </row>
    <row r="43" spans="1:6" ht="128.25" thickBot="1">
      <c r="A43" s="163" t="s">
        <v>155</v>
      </c>
      <c r="B43" s="171" t="s">
        <v>270</v>
      </c>
      <c r="C43" s="166">
        <v>377</v>
      </c>
      <c r="D43" s="166">
        <v>17.77</v>
      </c>
      <c r="E43" s="167">
        <f t="shared" si="0"/>
        <v>4.7135278514588856</v>
      </c>
      <c r="F43" s="168">
        <f t="shared" si="5"/>
        <v>-359.23</v>
      </c>
    </row>
    <row r="44" spans="1:6" ht="115.5" thickBot="1">
      <c r="A44" s="126" t="s">
        <v>339</v>
      </c>
      <c r="B44" s="172" t="s">
        <v>340</v>
      </c>
      <c r="C44" s="170">
        <f>SUM(C45)</f>
        <v>22</v>
      </c>
      <c r="D44" s="170">
        <f>SUM(D45)</f>
        <v>2.16</v>
      </c>
      <c r="E44" s="128">
        <f t="shared" si="0"/>
        <v>9.8181818181818183</v>
      </c>
      <c r="F44" s="129">
        <f t="shared" si="5"/>
        <v>-19.84</v>
      </c>
    </row>
    <row r="45" spans="1:6" ht="141" thickBot="1">
      <c r="A45" s="163" t="s">
        <v>341</v>
      </c>
      <c r="B45" s="171" t="s">
        <v>342</v>
      </c>
      <c r="C45" s="166">
        <v>22</v>
      </c>
      <c r="D45" s="166">
        <v>2.16</v>
      </c>
      <c r="E45" s="167">
        <f t="shared" si="0"/>
        <v>9.8181818181818183</v>
      </c>
      <c r="F45" s="168">
        <f t="shared" si="5"/>
        <v>-19.84</v>
      </c>
    </row>
    <row r="46" spans="1:6" ht="51.75" thickBot="1">
      <c r="A46" s="126" t="s">
        <v>188</v>
      </c>
      <c r="B46" s="173" t="s">
        <v>189</v>
      </c>
      <c r="C46" s="170">
        <f>SUM(C47:C49)</f>
        <v>2537</v>
      </c>
      <c r="D46" s="170">
        <f t="shared" ref="D46" si="7">SUM(D47:D49)</f>
        <v>883.87</v>
      </c>
      <c r="E46" s="128">
        <f t="shared" si="0"/>
        <v>34.839180134016559</v>
      </c>
      <c r="F46" s="129">
        <f t="shared" si="5"/>
        <v>-1653.13</v>
      </c>
    </row>
    <row r="47" spans="1:6" ht="96" customHeight="1">
      <c r="A47" s="134" t="s">
        <v>32</v>
      </c>
      <c r="B47" s="174" t="s">
        <v>271</v>
      </c>
      <c r="C47" s="137">
        <v>2100</v>
      </c>
      <c r="D47" s="137">
        <v>808.02</v>
      </c>
      <c r="E47" s="138">
        <f t="shared" si="0"/>
        <v>38.477142857142852</v>
      </c>
      <c r="F47" s="139">
        <f t="shared" si="5"/>
        <v>-1291.98</v>
      </c>
    </row>
    <row r="48" spans="1:6" ht="95.25" customHeight="1">
      <c r="A48" s="140" t="s">
        <v>343</v>
      </c>
      <c r="B48" s="175" t="s">
        <v>338</v>
      </c>
      <c r="C48" s="143">
        <v>60</v>
      </c>
      <c r="D48" s="143">
        <v>15</v>
      </c>
      <c r="E48" s="144">
        <f t="shared" si="0"/>
        <v>25</v>
      </c>
      <c r="F48" s="145">
        <f t="shared" si="5"/>
        <v>-45</v>
      </c>
    </row>
    <row r="49" spans="1:6" ht="72.75" customHeight="1" thickBot="1">
      <c r="A49" s="146" t="s">
        <v>33</v>
      </c>
      <c r="B49" s="176" t="s">
        <v>272</v>
      </c>
      <c r="C49" s="149">
        <v>377</v>
      </c>
      <c r="D49" s="149">
        <v>60.85</v>
      </c>
      <c r="E49" s="150">
        <f t="shared" si="0"/>
        <v>16.140583554376658</v>
      </c>
      <c r="F49" s="151">
        <f t="shared" si="5"/>
        <v>-316.14999999999998</v>
      </c>
    </row>
    <row r="50" spans="1:6" ht="64.5" thickBot="1">
      <c r="A50" s="177" t="s">
        <v>398</v>
      </c>
      <c r="B50" s="172" t="s">
        <v>273</v>
      </c>
      <c r="C50" s="170">
        <f t="shared" ref="C50:D50" si="8">SUM(C51:C52)</f>
        <v>32</v>
      </c>
      <c r="D50" s="170">
        <f t="shared" si="8"/>
        <v>0</v>
      </c>
      <c r="E50" s="128">
        <f t="shared" si="0"/>
        <v>0</v>
      </c>
      <c r="F50" s="129">
        <f t="shared" si="5"/>
        <v>-32</v>
      </c>
    </row>
    <row r="51" spans="1:6" ht="147" customHeight="1">
      <c r="A51" s="178" t="s">
        <v>187</v>
      </c>
      <c r="B51" s="174" t="s">
        <v>274</v>
      </c>
      <c r="C51" s="137">
        <v>26</v>
      </c>
      <c r="D51" s="137">
        <v>0</v>
      </c>
      <c r="E51" s="138">
        <f t="shared" si="0"/>
        <v>0</v>
      </c>
      <c r="F51" s="139">
        <f t="shared" si="5"/>
        <v>-26</v>
      </c>
    </row>
    <row r="52" spans="1:6" ht="128.25" thickBot="1">
      <c r="A52" s="179" t="s">
        <v>219</v>
      </c>
      <c r="B52" s="176" t="s">
        <v>399</v>
      </c>
      <c r="C52" s="149">
        <v>6</v>
      </c>
      <c r="D52" s="149">
        <v>0</v>
      </c>
      <c r="E52" s="150">
        <f t="shared" si="0"/>
        <v>0</v>
      </c>
      <c r="F52" s="151">
        <f t="shared" si="5"/>
        <v>-6</v>
      </c>
    </row>
    <row r="53" spans="1:6" ht="90" thickBot="1">
      <c r="A53" s="177" t="s">
        <v>400</v>
      </c>
      <c r="B53" s="173" t="s">
        <v>220</v>
      </c>
      <c r="C53" s="128">
        <f>SUM(C54:C55)</f>
        <v>9</v>
      </c>
      <c r="D53" s="128">
        <f>SUM(D54:D55)</f>
        <v>0</v>
      </c>
      <c r="E53" s="128">
        <f t="shared" si="0"/>
        <v>0</v>
      </c>
      <c r="F53" s="129">
        <f t="shared" si="5"/>
        <v>-9</v>
      </c>
    </row>
    <row r="54" spans="1:6" ht="216.75">
      <c r="A54" s="178" t="s">
        <v>221</v>
      </c>
      <c r="B54" s="174" t="s">
        <v>222</v>
      </c>
      <c r="C54" s="136">
        <v>8</v>
      </c>
      <c r="D54" s="137">
        <v>0</v>
      </c>
      <c r="E54" s="138">
        <f t="shared" si="0"/>
        <v>0</v>
      </c>
      <c r="F54" s="139">
        <f t="shared" si="5"/>
        <v>-8</v>
      </c>
    </row>
    <row r="55" spans="1:6" ht="192" thickBot="1">
      <c r="A55" s="179" t="s">
        <v>401</v>
      </c>
      <c r="B55" s="176" t="s">
        <v>402</v>
      </c>
      <c r="C55" s="149">
        <v>1</v>
      </c>
      <c r="D55" s="149">
        <v>0</v>
      </c>
      <c r="E55" s="150">
        <f t="shared" si="0"/>
        <v>0</v>
      </c>
      <c r="F55" s="151">
        <f t="shared" si="5"/>
        <v>-1</v>
      </c>
    </row>
    <row r="56" spans="1:6" ht="115.5" thickBot="1">
      <c r="A56" s="126" t="s">
        <v>190</v>
      </c>
      <c r="B56" s="172" t="s">
        <v>191</v>
      </c>
      <c r="C56" s="128">
        <f>SUM(C57:C60)</f>
        <v>4697</v>
      </c>
      <c r="D56" s="128">
        <f>SUM(D57:D60)</f>
        <v>410.76</v>
      </c>
      <c r="E56" s="128">
        <f t="shared" si="0"/>
        <v>8.7451564828614003</v>
      </c>
      <c r="F56" s="129">
        <f t="shared" si="5"/>
        <v>-4286.24</v>
      </c>
    </row>
    <row r="57" spans="1:6" ht="140.25">
      <c r="A57" s="134" t="s">
        <v>192</v>
      </c>
      <c r="B57" s="174" t="s">
        <v>275</v>
      </c>
      <c r="C57" s="138">
        <v>4145</v>
      </c>
      <c r="D57" s="138">
        <v>301.27999999999997</v>
      </c>
      <c r="E57" s="138">
        <f t="shared" si="0"/>
        <v>7.2685162846803379</v>
      </c>
      <c r="F57" s="139">
        <f t="shared" si="5"/>
        <v>-3843.7200000000003</v>
      </c>
    </row>
    <row r="58" spans="1:6" ht="204">
      <c r="A58" s="140" t="s">
        <v>403</v>
      </c>
      <c r="B58" s="175" t="s">
        <v>404</v>
      </c>
      <c r="C58" s="144">
        <v>6</v>
      </c>
      <c r="D58" s="144">
        <v>0</v>
      </c>
      <c r="E58" s="144">
        <f t="shared" si="0"/>
        <v>0</v>
      </c>
      <c r="F58" s="145">
        <f t="shared" si="5"/>
        <v>-6</v>
      </c>
    </row>
    <row r="59" spans="1:6" ht="204">
      <c r="A59" s="140" t="s">
        <v>223</v>
      </c>
      <c r="B59" s="175" t="s">
        <v>276</v>
      </c>
      <c r="C59" s="143">
        <v>60</v>
      </c>
      <c r="D59" s="143">
        <v>32.840000000000003</v>
      </c>
      <c r="E59" s="144">
        <f t="shared" si="0"/>
        <v>54.733333333333334</v>
      </c>
      <c r="F59" s="145">
        <f t="shared" si="5"/>
        <v>-27.159999999999997</v>
      </c>
    </row>
    <row r="60" spans="1:6" ht="204">
      <c r="A60" s="140" t="s">
        <v>224</v>
      </c>
      <c r="B60" s="175" t="s">
        <v>277</v>
      </c>
      <c r="C60" s="143">
        <v>486</v>
      </c>
      <c r="D60" s="143">
        <v>76.64</v>
      </c>
      <c r="E60" s="144">
        <f t="shared" si="0"/>
        <v>15.769547325102881</v>
      </c>
      <c r="F60" s="145">
        <f t="shared" si="5"/>
        <v>-409.36</v>
      </c>
    </row>
    <row r="61" spans="1:6" ht="25.5">
      <c r="A61" s="180" t="s">
        <v>34</v>
      </c>
      <c r="B61" s="181" t="s">
        <v>35</v>
      </c>
      <c r="C61" s="182">
        <f t="shared" ref="C61:D61" si="9">SUM(C62)</f>
        <v>3186</v>
      </c>
      <c r="D61" s="182">
        <f t="shared" si="9"/>
        <v>332.34000000000003</v>
      </c>
      <c r="E61" s="182">
        <f t="shared" si="0"/>
        <v>10.431261770244822</v>
      </c>
      <c r="F61" s="183">
        <f t="shared" si="5"/>
        <v>-2853.66</v>
      </c>
    </row>
    <row r="62" spans="1:6" ht="25.5">
      <c r="A62" s="180" t="s">
        <v>193</v>
      </c>
      <c r="B62" s="181" t="s">
        <v>36</v>
      </c>
      <c r="C62" s="182">
        <f>SUM(C63:C66)</f>
        <v>3186</v>
      </c>
      <c r="D62" s="182">
        <f>SUM(D63:D66)</f>
        <v>332.34000000000003</v>
      </c>
      <c r="E62" s="182">
        <f t="shared" si="0"/>
        <v>10.431261770244822</v>
      </c>
      <c r="F62" s="183">
        <f t="shared" si="5"/>
        <v>-2853.66</v>
      </c>
    </row>
    <row r="63" spans="1:6" ht="89.25">
      <c r="A63" s="140" t="s">
        <v>37</v>
      </c>
      <c r="B63" s="141" t="s">
        <v>225</v>
      </c>
      <c r="C63" s="143">
        <v>1200</v>
      </c>
      <c r="D63" s="143">
        <v>208.94</v>
      </c>
      <c r="E63" s="144">
        <f t="shared" si="0"/>
        <v>17.411666666666665</v>
      </c>
      <c r="F63" s="145">
        <f t="shared" si="5"/>
        <v>-991.06</v>
      </c>
    </row>
    <row r="64" spans="1:6" ht="76.5">
      <c r="A64" s="140" t="s">
        <v>38</v>
      </c>
      <c r="B64" s="141" t="s">
        <v>226</v>
      </c>
      <c r="C64" s="143">
        <v>525</v>
      </c>
      <c r="D64" s="143">
        <v>96.28</v>
      </c>
      <c r="E64" s="144">
        <f t="shared" si="0"/>
        <v>18.339047619047619</v>
      </c>
      <c r="F64" s="145">
        <f t="shared" si="5"/>
        <v>-428.72</v>
      </c>
    </row>
    <row r="65" spans="1:6" ht="89.25">
      <c r="A65" s="140" t="s">
        <v>162</v>
      </c>
      <c r="B65" s="141" t="s">
        <v>278</v>
      </c>
      <c r="C65" s="143">
        <v>162</v>
      </c>
      <c r="D65" s="143">
        <v>27.12</v>
      </c>
      <c r="E65" s="144">
        <f t="shared" si="0"/>
        <v>16.74074074074074</v>
      </c>
      <c r="F65" s="145">
        <f t="shared" si="5"/>
        <v>-134.88</v>
      </c>
    </row>
    <row r="66" spans="1:6" ht="90" thickBot="1">
      <c r="A66" s="146" t="s">
        <v>194</v>
      </c>
      <c r="B66" s="147" t="s">
        <v>279</v>
      </c>
      <c r="C66" s="149">
        <v>1299</v>
      </c>
      <c r="D66" s="149">
        <v>0</v>
      </c>
      <c r="E66" s="150">
        <f t="shared" si="0"/>
        <v>0</v>
      </c>
      <c r="F66" s="151">
        <f t="shared" si="5"/>
        <v>-1299</v>
      </c>
    </row>
    <row r="67" spans="1:6" ht="39" thickBot="1">
      <c r="A67" s="126" t="s">
        <v>39</v>
      </c>
      <c r="B67" s="127" t="s">
        <v>40</v>
      </c>
      <c r="C67" s="128">
        <f>SUM(C68)</f>
        <v>1499</v>
      </c>
      <c r="D67" s="128">
        <f>SUM(D68)</f>
        <v>251.18</v>
      </c>
      <c r="E67" s="128">
        <f t="shared" si="0"/>
        <v>16.75650433622415</v>
      </c>
      <c r="F67" s="129">
        <f t="shared" si="5"/>
        <v>-1247.82</v>
      </c>
    </row>
    <row r="68" spans="1:6" ht="26.25" thickBot="1">
      <c r="A68" s="130" t="s">
        <v>195</v>
      </c>
      <c r="B68" s="131" t="s">
        <v>163</v>
      </c>
      <c r="C68" s="132">
        <f t="shared" ref="C68:D68" si="10">SUM(C69+C71)</f>
        <v>1499</v>
      </c>
      <c r="D68" s="132">
        <f t="shared" si="10"/>
        <v>251.18</v>
      </c>
      <c r="E68" s="132">
        <f t="shared" ref="E68:E129" si="11">D68/C68*100</f>
        <v>16.75650433622415</v>
      </c>
      <c r="F68" s="133">
        <f t="shared" ref="F68:F99" si="12">D68-C68</f>
        <v>-1247.82</v>
      </c>
    </row>
    <row r="69" spans="1:6" ht="39" thickBot="1">
      <c r="A69" s="126" t="s">
        <v>196</v>
      </c>
      <c r="B69" s="127" t="s">
        <v>197</v>
      </c>
      <c r="C69" s="128">
        <f t="shared" ref="C69:D69" si="13">SUM(C70)</f>
        <v>40</v>
      </c>
      <c r="D69" s="128">
        <f t="shared" si="13"/>
        <v>12.73</v>
      </c>
      <c r="E69" s="128">
        <f t="shared" si="11"/>
        <v>31.825000000000003</v>
      </c>
      <c r="F69" s="129">
        <f t="shared" si="12"/>
        <v>-27.27</v>
      </c>
    </row>
    <row r="70" spans="1:6" ht="51.75" thickBot="1">
      <c r="A70" s="163" t="s">
        <v>41</v>
      </c>
      <c r="B70" s="164" t="s">
        <v>63</v>
      </c>
      <c r="C70" s="166">
        <v>40</v>
      </c>
      <c r="D70" s="166">
        <v>12.73</v>
      </c>
      <c r="E70" s="167">
        <f t="shared" si="11"/>
        <v>31.825000000000003</v>
      </c>
      <c r="F70" s="168">
        <f t="shared" si="12"/>
        <v>-27.27</v>
      </c>
    </row>
    <row r="71" spans="1:6" ht="26.25" thickBot="1">
      <c r="A71" s="126" t="s">
        <v>198</v>
      </c>
      <c r="B71" s="127" t="s">
        <v>199</v>
      </c>
      <c r="C71" s="170">
        <f>SUM(C72:C77)</f>
        <v>1459</v>
      </c>
      <c r="D71" s="170">
        <f>SUM(D72:D77)</f>
        <v>238.45000000000002</v>
      </c>
      <c r="E71" s="128">
        <f t="shared" si="11"/>
        <v>16.343385880740236</v>
      </c>
      <c r="F71" s="129">
        <f t="shared" si="12"/>
        <v>-1220.55</v>
      </c>
    </row>
    <row r="72" spans="1:6" ht="51">
      <c r="A72" s="134" t="s">
        <v>227</v>
      </c>
      <c r="B72" s="184" t="s">
        <v>280</v>
      </c>
      <c r="C72" s="138">
        <v>0</v>
      </c>
      <c r="D72" s="138">
        <v>-38.159999999999997</v>
      </c>
      <c r="E72" s="138"/>
      <c r="F72" s="139">
        <f t="shared" si="12"/>
        <v>-38.159999999999997</v>
      </c>
    </row>
    <row r="73" spans="1:6" ht="51">
      <c r="A73" s="140" t="s">
        <v>405</v>
      </c>
      <c r="B73" s="185" t="s">
        <v>280</v>
      </c>
      <c r="C73" s="144">
        <v>20</v>
      </c>
      <c r="D73" s="144">
        <v>0.16</v>
      </c>
      <c r="E73" s="144">
        <f t="shared" si="11"/>
        <v>0.8</v>
      </c>
      <c r="F73" s="145">
        <f t="shared" si="12"/>
        <v>-19.84</v>
      </c>
    </row>
    <row r="74" spans="1:6" ht="89.25">
      <c r="A74" s="140" t="s">
        <v>348</v>
      </c>
      <c r="B74" s="186" t="s">
        <v>349</v>
      </c>
      <c r="C74" s="143">
        <v>472</v>
      </c>
      <c r="D74" s="143">
        <v>0</v>
      </c>
      <c r="E74" s="144">
        <f t="shared" si="11"/>
        <v>0</v>
      </c>
      <c r="F74" s="145">
        <f t="shared" si="12"/>
        <v>-472</v>
      </c>
    </row>
    <row r="75" spans="1:6" ht="76.5">
      <c r="A75" s="140" t="s">
        <v>281</v>
      </c>
      <c r="B75" s="185" t="s">
        <v>282</v>
      </c>
      <c r="C75" s="143">
        <v>946</v>
      </c>
      <c r="D75" s="143">
        <v>266.72000000000003</v>
      </c>
      <c r="E75" s="144">
        <f t="shared" si="11"/>
        <v>28.194503171247359</v>
      </c>
      <c r="F75" s="145">
        <f t="shared" si="12"/>
        <v>-679.28</v>
      </c>
    </row>
    <row r="76" spans="1:6" ht="76.5">
      <c r="A76" s="140" t="s">
        <v>459</v>
      </c>
      <c r="B76" s="185" t="s">
        <v>282</v>
      </c>
      <c r="C76" s="143">
        <v>0</v>
      </c>
      <c r="D76" s="143">
        <v>7.14</v>
      </c>
      <c r="E76" s="144"/>
      <c r="F76" s="145">
        <f t="shared" si="12"/>
        <v>7.14</v>
      </c>
    </row>
    <row r="77" spans="1:6" ht="42" customHeight="1" thickBot="1">
      <c r="A77" s="146" t="s">
        <v>228</v>
      </c>
      <c r="B77" s="187" t="s">
        <v>283</v>
      </c>
      <c r="C77" s="149">
        <v>21</v>
      </c>
      <c r="D77" s="149">
        <v>2.59</v>
      </c>
      <c r="E77" s="150">
        <f t="shared" si="11"/>
        <v>12.333333333333332</v>
      </c>
      <c r="F77" s="151">
        <f t="shared" si="12"/>
        <v>-18.41</v>
      </c>
    </row>
    <row r="78" spans="1:6" ht="39" thickBot="1">
      <c r="A78" s="126" t="s">
        <v>42</v>
      </c>
      <c r="B78" s="127" t="s">
        <v>43</v>
      </c>
      <c r="C78" s="128">
        <f>C79+C82</f>
        <v>2569</v>
      </c>
      <c r="D78" s="128">
        <f>D79+D82</f>
        <v>580.80999999999995</v>
      </c>
      <c r="E78" s="128">
        <f t="shared" si="11"/>
        <v>22.608407940833004</v>
      </c>
      <c r="F78" s="129">
        <f t="shared" si="12"/>
        <v>-1988.19</v>
      </c>
    </row>
    <row r="79" spans="1:6" ht="102.75" thickBot="1">
      <c r="A79" s="126" t="s">
        <v>200</v>
      </c>
      <c r="B79" s="172" t="s">
        <v>201</v>
      </c>
      <c r="C79" s="128">
        <f>SUM(C80:C81)</f>
        <v>926</v>
      </c>
      <c r="D79" s="128">
        <f>SUM(D80:D81)</f>
        <v>317.06</v>
      </c>
      <c r="E79" s="128">
        <f t="shared" si="11"/>
        <v>34.23974082073434</v>
      </c>
      <c r="F79" s="129">
        <f t="shared" si="12"/>
        <v>-608.94000000000005</v>
      </c>
    </row>
    <row r="80" spans="1:6" ht="140.25">
      <c r="A80" s="134" t="s">
        <v>44</v>
      </c>
      <c r="B80" s="174" t="s">
        <v>284</v>
      </c>
      <c r="C80" s="137">
        <v>926</v>
      </c>
      <c r="D80" s="137">
        <v>296.24</v>
      </c>
      <c r="E80" s="138">
        <f t="shared" si="11"/>
        <v>31.99136069114471</v>
      </c>
      <c r="F80" s="139">
        <f t="shared" si="12"/>
        <v>-629.76</v>
      </c>
    </row>
    <row r="81" spans="1:6" ht="141" thickBot="1">
      <c r="A81" s="146" t="s">
        <v>359</v>
      </c>
      <c r="B81" s="176" t="s">
        <v>360</v>
      </c>
      <c r="C81" s="149">
        <v>0</v>
      </c>
      <c r="D81" s="149">
        <v>20.82</v>
      </c>
      <c r="E81" s="150"/>
      <c r="F81" s="151">
        <f t="shared" si="12"/>
        <v>20.82</v>
      </c>
    </row>
    <row r="82" spans="1:6" ht="50.25" customHeight="1" thickBot="1">
      <c r="A82" s="126" t="s">
        <v>202</v>
      </c>
      <c r="B82" s="127" t="s">
        <v>203</v>
      </c>
      <c r="C82" s="162">
        <f t="shared" ref="C82:D82" si="14">SUM(C83)</f>
        <v>1643</v>
      </c>
      <c r="D82" s="162">
        <f t="shared" si="14"/>
        <v>263.75</v>
      </c>
      <c r="E82" s="128">
        <f t="shared" si="11"/>
        <v>16.05295191722459</v>
      </c>
      <c r="F82" s="129">
        <f t="shared" si="12"/>
        <v>-1379.25</v>
      </c>
    </row>
    <row r="83" spans="1:6" ht="64.5" thickBot="1">
      <c r="A83" s="163" t="s">
        <v>45</v>
      </c>
      <c r="B83" s="164" t="s">
        <v>285</v>
      </c>
      <c r="C83" s="166">
        <v>1643</v>
      </c>
      <c r="D83" s="166">
        <v>263.75</v>
      </c>
      <c r="E83" s="167">
        <f t="shared" si="11"/>
        <v>16.05295191722459</v>
      </c>
      <c r="F83" s="168">
        <f t="shared" si="12"/>
        <v>-1379.25</v>
      </c>
    </row>
    <row r="84" spans="1:6" ht="26.25" thickBot="1">
      <c r="A84" s="126" t="s">
        <v>46</v>
      </c>
      <c r="B84" s="127" t="s">
        <v>47</v>
      </c>
      <c r="C84" s="128">
        <f>C85+C110+C112+C117+C124</f>
        <v>3039</v>
      </c>
      <c r="D84" s="128">
        <f>D85+D110+D112+D117+D124</f>
        <v>5312.9800000000005</v>
      </c>
      <c r="E84" s="128">
        <f t="shared" si="11"/>
        <v>174.82658769332019</v>
      </c>
      <c r="F84" s="129">
        <f t="shared" si="12"/>
        <v>2273.9800000000005</v>
      </c>
    </row>
    <row r="85" spans="1:6" ht="64.5" thickBot="1">
      <c r="A85" s="188" t="s">
        <v>330</v>
      </c>
      <c r="B85" s="189" t="s">
        <v>331</v>
      </c>
      <c r="C85" s="190">
        <f>C86+C89+C92+C95+C96+C97+C98+C99+C100+C101+C102+C106</f>
        <v>1158.6500000000001</v>
      </c>
      <c r="D85" s="190">
        <f>D86+D89+D92+D95+D96+D97+D98+D99+D100+D101+D102+D106</f>
        <v>343.14000000000004</v>
      </c>
      <c r="E85" s="190">
        <f t="shared" si="11"/>
        <v>29.615500798342904</v>
      </c>
      <c r="F85" s="191">
        <f t="shared" si="12"/>
        <v>-815.51</v>
      </c>
    </row>
    <row r="86" spans="1:6" ht="128.25" thickBot="1">
      <c r="A86" s="192" t="s">
        <v>229</v>
      </c>
      <c r="B86" s="193" t="s">
        <v>406</v>
      </c>
      <c r="C86" s="128">
        <f>SUM(C87+C88)</f>
        <v>14.85</v>
      </c>
      <c r="D86" s="128">
        <f t="shared" ref="D86" si="15">SUM(D87+D88)</f>
        <v>0.90999999999999992</v>
      </c>
      <c r="E86" s="128">
        <f t="shared" si="11"/>
        <v>6.1279461279461271</v>
      </c>
      <c r="F86" s="129">
        <f t="shared" si="12"/>
        <v>-13.94</v>
      </c>
    </row>
    <row r="87" spans="1:6" ht="117.75" customHeight="1">
      <c r="A87" s="194" t="s">
        <v>230</v>
      </c>
      <c r="B87" s="195" t="s">
        <v>286</v>
      </c>
      <c r="C87" s="138">
        <v>9</v>
      </c>
      <c r="D87" s="138">
        <v>0.84</v>
      </c>
      <c r="E87" s="138">
        <f t="shared" si="11"/>
        <v>9.3333333333333321</v>
      </c>
      <c r="F87" s="139">
        <f t="shared" si="12"/>
        <v>-8.16</v>
      </c>
    </row>
    <row r="88" spans="1:6" ht="115.5" thickBot="1">
      <c r="A88" s="196" t="s">
        <v>204</v>
      </c>
      <c r="B88" s="197" t="s">
        <v>286</v>
      </c>
      <c r="C88" s="150">
        <v>5.85</v>
      </c>
      <c r="D88" s="150">
        <v>7.0000000000000007E-2</v>
      </c>
      <c r="E88" s="150">
        <f t="shared" si="11"/>
        <v>1.1965811965811968</v>
      </c>
      <c r="F88" s="151">
        <f t="shared" si="12"/>
        <v>-5.7799999999999994</v>
      </c>
    </row>
    <row r="89" spans="1:6" ht="154.5" thickBot="1">
      <c r="A89" s="192" t="s">
        <v>231</v>
      </c>
      <c r="B89" s="198" t="s">
        <v>287</v>
      </c>
      <c r="C89" s="128">
        <f>SUM(C90:C91)</f>
        <v>174.67</v>
      </c>
      <c r="D89" s="128">
        <f t="shared" ref="D89" si="16">SUM(D90:D91)</f>
        <v>17.350000000000001</v>
      </c>
      <c r="E89" s="128">
        <f t="shared" si="11"/>
        <v>9.9330165454857742</v>
      </c>
      <c r="F89" s="129">
        <f t="shared" si="12"/>
        <v>-157.32</v>
      </c>
    </row>
    <row r="90" spans="1:6" ht="153.75">
      <c r="A90" s="194" t="s">
        <v>232</v>
      </c>
      <c r="B90" s="199" t="s">
        <v>288</v>
      </c>
      <c r="C90" s="138">
        <v>171.5</v>
      </c>
      <c r="D90" s="138">
        <v>17.350000000000001</v>
      </c>
      <c r="E90" s="138">
        <f t="shared" si="11"/>
        <v>10.11661807580175</v>
      </c>
      <c r="F90" s="139">
        <f t="shared" si="12"/>
        <v>-154.15</v>
      </c>
    </row>
    <row r="91" spans="1:6" ht="154.5" thickBot="1">
      <c r="A91" s="196" t="s">
        <v>233</v>
      </c>
      <c r="B91" s="200" t="s">
        <v>288</v>
      </c>
      <c r="C91" s="150">
        <v>3.17</v>
      </c>
      <c r="D91" s="150">
        <v>0</v>
      </c>
      <c r="E91" s="150">
        <f t="shared" si="11"/>
        <v>0</v>
      </c>
      <c r="F91" s="151">
        <f t="shared" si="12"/>
        <v>-3.17</v>
      </c>
    </row>
    <row r="92" spans="1:6" ht="128.25" thickBot="1">
      <c r="A92" s="192" t="s">
        <v>234</v>
      </c>
      <c r="B92" s="193" t="s">
        <v>289</v>
      </c>
      <c r="C92" s="128">
        <f>SUM(C93:C94)</f>
        <v>165.68</v>
      </c>
      <c r="D92" s="128">
        <f>D93</f>
        <v>9.68</v>
      </c>
      <c r="E92" s="128">
        <f t="shared" si="11"/>
        <v>5.8425881216803468</v>
      </c>
      <c r="F92" s="129">
        <f t="shared" si="12"/>
        <v>-156</v>
      </c>
    </row>
    <row r="93" spans="1:6" ht="127.5">
      <c r="A93" s="194" t="s">
        <v>235</v>
      </c>
      <c r="B93" s="195" t="s">
        <v>289</v>
      </c>
      <c r="C93" s="138">
        <v>163.4</v>
      </c>
      <c r="D93" s="138">
        <v>9.68</v>
      </c>
      <c r="E93" s="138">
        <f t="shared" si="11"/>
        <v>5.9241126070991426</v>
      </c>
      <c r="F93" s="139">
        <f t="shared" si="12"/>
        <v>-153.72</v>
      </c>
    </row>
    <row r="94" spans="1:6" ht="128.25" thickBot="1">
      <c r="A94" s="196" t="s">
        <v>236</v>
      </c>
      <c r="B94" s="197" t="s">
        <v>289</v>
      </c>
      <c r="C94" s="150">
        <v>2.2799999999999998</v>
      </c>
      <c r="D94" s="150">
        <v>0</v>
      </c>
      <c r="E94" s="150">
        <f t="shared" si="11"/>
        <v>0</v>
      </c>
      <c r="F94" s="151">
        <f t="shared" si="12"/>
        <v>-2.2799999999999998</v>
      </c>
    </row>
    <row r="95" spans="1:6" ht="115.5" thickBot="1">
      <c r="A95" s="192" t="s">
        <v>290</v>
      </c>
      <c r="B95" s="193" t="s">
        <v>291</v>
      </c>
      <c r="C95" s="128">
        <v>18.3</v>
      </c>
      <c r="D95" s="128">
        <v>0</v>
      </c>
      <c r="E95" s="128">
        <f t="shared" si="11"/>
        <v>0</v>
      </c>
      <c r="F95" s="129">
        <f t="shared" si="12"/>
        <v>-18.3</v>
      </c>
    </row>
    <row r="96" spans="1:6" ht="141" thickBot="1">
      <c r="A96" s="201" t="s">
        <v>292</v>
      </c>
      <c r="B96" s="202" t="s">
        <v>293</v>
      </c>
      <c r="C96" s="132">
        <v>4</v>
      </c>
      <c r="D96" s="132">
        <v>0</v>
      </c>
      <c r="E96" s="132">
        <f t="shared" si="11"/>
        <v>0</v>
      </c>
      <c r="F96" s="133">
        <f t="shared" si="12"/>
        <v>-4</v>
      </c>
    </row>
    <row r="97" spans="1:6" ht="128.25" thickBot="1">
      <c r="A97" s="192" t="s">
        <v>407</v>
      </c>
      <c r="B97" s="193" t="s">
        <v>408</v>
      </c>
      <c r="C97" s="128">
        <v>10</v>
      </c>
      <c r="D97" s="128">
        <v>0</v>
      </c>
      <c r="E97" s="128">
        <f t="shared" si="11"/>
        <v>0</v>
      </c>
      <c r="F97" s="129">
        <f t="shared" si="12"/>
        <v>-10</v>
      </c>
    </row>
    <row r="98" spans="1:6" ht="115.5" thickBot="1">
      <c r="A98" s="201" t="s">
        <v>344</v>
      </c>
      <c r="B98" s="202" t="s">
        <v>345</v>
      </c>
      <c r="C98" s="132">
        <v>100</v>
      </c>
      <c r="D98" s="132">
        <v>0</v>
      </c>
      <c r="E98" s="132">
        <f t="shared" si="11"/>
        <v>0</v>
      </c>
      <c r="F98" s="133">
        <f t="shared" si="12"/>
        <v>-100</v>
      </c>
    </row>
    <row r="99" spans="1:6" ht="153.75" thickBot="1">
      <c r="A99" s="192" t="s">
        <v>294</v>
      </c>
      <c r="B99" s="193" t="s">
        <v>409</v>
      </c>
      <c r="C99" s="128">
        <v>89</v>
      </c>
      <c r="D99" s="128">
        <v>0.25</v>
      </c>
      <c r="E99" s="128">
        <f t="shared" si="11"/>
        <v>0.2808988764044944</v>
      </c>
      <c r="F99" s="129">
        <f t="shared" si="12"/>
        <v>-88.75</v>
      </c>
    </row>
    <row r="100" spans="1:6" ht="179.25" thickBot="1">
      <c r="A100" s="201" t="s">
        <v>237</v>
      </c>
      <c r="B100" s="203" t="s">
        <v>410</v>
      </c>
      <c r="C100" s="204">
        <v>39.4</v>
      </c>
      <c r="D100" s="204">
        <v>1.4</v>
      </c>
      <c r="E100" s="132">
        <f t="shared" si="11"/>
        <v>3.5532994923857872</v>
      </c>
      <c r="F100" s="133">
        <f t="shared" ref="F100:F131" si="17">D100-C100</f>
        <v>-38</v>
      </c>
    </row>
    <row r="101" spans="1:6" ht="141" thickBot="1">
      <c r="A101" s="192" t="s">
        <v>295</v>
      </c>
      <c r="B101" s="205" t="s">
        <v>296</v>
      </c>
      <c r="C101" s="170">
        <v>4.5999999999999996</v>
      </c>
      <c r="D101" s="170">
        <v>0</v>
      </c>
      <c r="E101" s="128">
        <f t="shared" si="11"/>
        <v>0</v>
      </c>
      <c r="F101" s="129">
        <f t="shared" si="17"/>
        <v>-4.5999999999999996</v>
      </c>
    </row>
    <row r="102" spans="1:6" ht="115.5" thickBot="1">
      <c r="A102" s="192" t="s">
        <v>238</v>
      </c>
      <c r="B102" s="206" t="s">
        <v>297</v>
      </c>
      <c r="C102" s="170">
        <f>SUM(C103:C105)</f>
        <v>250.15</v>
      </c>
      <c r="D102" s="170">
        <f>SUM(D103:D105)</f>
        <v>44.58</v>
      </c>
      <c r="E102" s="128">
        <f t="shared" si="11"/>
        <v>17.821307215670597</v>
      </c>
      <c r="F102" s="129">
        <f t="shared" si="17"/>
        <v>-205.57</v>
      </c>
    </row>
    <row r="103" spans="1:6" ht="114.75">
      <c r="A103" s="194" t="s">
        <v>411</v>
      </c>
      <c r="B103" s="207" t="s">
        <v>297</v>
      </c>
      <c r="C103" s="137">
        <v>14</v>
      </c>
      <c r="D103" s="137">
        <v>5</v>
      </c>
      <c r="E103" s="138">
        <f t="shared" si="11"/>
        <v>35.714285714285715</v>
      </c>
      <c r="F103" s="139">
        <f t="shared" si="17"/>
        <v>-9</v>
      </c>
    </row>
    <row r="104" spans="1:6" ht="114.75">
      <c r="A104" s="208" t="s">
        <v>239</v>
      </c>
      <c r="B104" s="209" t="s">
        <v>297</v>
      </c>
      <c r="C104" s="210">
        <v>235.3</v>
      </c>
      <c r="D104" s="210">
        <v>39.58</v>
      </c>
      <c r="E104" s="144">
        <f t="shared" si="11"/>
        <v>16.821079473013175</v>
      </c>
      <c r="F104" s="145">
        <f t="shared" si="17"/>
        <v>-195.72000000000003</v>
      </c>
    </row>
    <row r="105" spans="1:6" ht="115.5" thickBot="1">
      <c r="A105" s="196" t="s">
        <v>240</v>
      </c>
      <c r="B105" s="211" t="s">
        <v>297</v>
      </c>
      <c r="C105" s="212">
        <v>0.85</v>
      </c>
      <c r="D105" s="212">
        <v>0</v>
      </c>
      <c r="E105" s="150">
        <f t="shared" si="11"/>
        <v>0</v>
      </c>
      <c r="F105" s="151">
        <f t="shared" si="17"/>
        <v>-0.85</v>
      </c>
    </row>
    <row r="106" spans="1:6" ht="141" thickBot="1">
      <c r="A106" s="192" t="s">
        <v>241</v>
      </c>
      <c r="B106" s="193" t="s">
        <v>298</v>
      </c>
      <c r="C106" s="213">
        <f>SUM(C107:C109)</f>
        <v>288</v>
      </c>
      <c r="D106" s="213">
        <f>SUM(D107:D109)</f>
        <v>268.97000000000003</v>
      </c>
      <c r="E106" s="128">
        <f t="shared" si="11"/>
        <v>93.392361111111128</v>
      </c>
      <c r="F106" s="129">
        <f t="shared" si="17"/>
        <v>-19.029999999999973</v>
      </c>
    </row>
    <row r="107" spans="1:6" ht="127.5">
      <c r="A107" s="194" t="s">
        <v>346</v>
      </c>
      <c r="B107" s="195" t="s">
        <v>299</v>
      </c>
      <c r="C107" s="214">
        <v>1</v>
      </c>
      <c r="D107" s="214">
        <v>239.83</v>
      </c>
      <c r="E107" s="138">
        <f t="shared" si="11"/>
        <v>23983</v>
      </c>
      <c r="F107" s="139">
        <f t="shared" si="17"/>
        <v>238.83</v>
      </c>
    </row>
    <row r="108" spans="1:6" ht="127.5">
      <c r="A108" s="208" t="s">
        <v>242</v>
      </c>
      <c r="B108" s="215" t="s">
        <v>299</v>
      </c>
      <c r="C108" s="210">
        <v>283</v>
      </c>
      <c r="D108" s="210">
        <v>28.14</v>
      </c>
      <c r="E108" s="144">
        <f t="shared" si="11"/>
        <v>9.9434628975265014</v>
      </c>
      <c r="F108" s="145">
        <f t="shared" si="17"/>
        <v>-254.86</v>
      </c>
    </row>
    <row r="109" spans="1:6" ht="128.25" thickBot="1">
      <c r="A109" s="196" t="s">
        <v>243</v>
      </c>
      <c r="B109" s="197" t="s">
        <v>299</v>
      </c>
      <c r="C109" s="212">
        <v>4</v>
      </c>
      <c r="D109" s="212">
        <v>1</v>
      </c>
      <c r="E109" s="150">
        <f t="shared" si="11"/>
        <v>25</v>
      </c>
      <c r="F109" s="151">
        <f t="shared" si="17"/>
        <v>-3</v>
      </c>
    </row>
    <row r="110" spans="1:6" ht="57" customHeight="1" thickBot="1">
      <c r="A110" s="216" t="s">
        <v>332</v>
      </c>
      <c r="B110" s="217" t="s">
        <v>333</v>
      </c>
      <c r="C110" s="218">
        <f>C111</f>
        <v>36</v>
      </c>
      <c r="D110" s="218">
        <f>D111</f>
        <v>0</v>
      </c>
      <c r="E110" s="219">
        <f t="shared" si="11"/>
        <v>0</v>
      </c>
      <c r="F110" s="220">
        <f t="shared" si="17"/>
        <v>-36</v>
      </c>
    </row>
    <row r="111" spans="1:6" ht="77.25" thickBot="1">
      <c r="A111" s="221" t="s">
        <v>205</v>
      </c>
      <c r="B111" s="222" t="s">
        <v>206</v>
      </c>
      <c r="C111" s="223">
        <v>36</v>
      </c>
      <c r="D111" s="223">
        <v>0</v>
      </c>
      <c r="E111" s="167">
        <f t="shared" si="11"/>
        <v>0</v>
      </c>
      <c r="F111" s="168">
        <f t="shared" si="17"/>
        <v>-36</v>
      </c>
    </row>
    <row r="112" spans="1:6" ht="166.5" thickBot="1">
      <c r="A112" s="224" t="s">
        <v>334</v>
      </c>
      <c r="B112" s="225" t="s">
        <v>347</v>
      </c>
      <c r="C112" s="218">
        <f>C113+C114</f>
        <v>172.44</v>
      </c>
      <c r="D112" s="218">
        <f>D113</f>
        <v>0.56999999999999995</v>
      </c>
      <c r="E112" s="219">
        <f t="shared" si="11"/>
        <v>0.33054975643702156</v>
      </c>
      <c r="F112" s="220">
        <f t="shared" si="17"/>
        <v>-171.87</v>
      </c>
    </row>
    <row r="113" spans="1:6" ht="111" customHeight="1" thickBot="1">
      <c r="A113" s="226" t="s">
        <v>335</v>
      </c>
      <c r="B113" s="227" t="s">
        <v>301</v>
      </c>
      <c r="C113" s="228">
        <v>169.4</v>
      </c>
      <c r="D113" s="228">
        <v>0.56999999999999995</v>
      </c>
      <c r="E113" s="132">
        <f t="shared" si="11"/>
        <v>0.33648170011806372</v>
      </c>
      <c r="F113" s="133">
        <f t="shared" si="17"/>
        <v>-168.83</v>
      </c>
    </row>
    <row r="114" spans="1:6" ht="102.75" thickBot="1">
      <c r="A114" s="229" t="s">
        <v>207</v>
      </c>
      <c r="B114" s="230" t="s">
        <v>300</v>
      </c>
      <c r="C114" s="128">
        <f>SUM(C115:C116)</f>
        <v>3.04</v>
      </c>
      <c r="D114" s="128">
        <f>SUM(D115:D116)</f>
        <v>0</v>
      </c>
      <c r="E114" s="128">
        <f t="shared" si="11"/>
        <v>0</v>
      </c>
      <c r="F114" s="129">
        <f t="shared" si="17"/>
        <v>-3.04</v>
      </c>
    </row>
    <row r="115" spans="1:6" ht="89.25">
      <c r="A115" s="231" t="s">
        <v>412</v>
      </c>
      <c r="B115" s="232" t="s">
        <v>413</v>
      </c>
      <c r="C115" s="137">
        <v>2.87</v>
      </c>
      <c r="D115" s="137">
        <v>0</v>
      </c>
      <c r="E115" s="138">
        <f t="shared" si="11"/>
        <v>0</v>
      </c>
      <c r="F115" s="139">
        <f t="shared" si="17"/>
        <v>-2.87</v>
      </c>
    </row>
    <row r="116" spans="1:6" ht="90" thickBot="1">
      <c r="A116" s="233" t="s">
        <v>414</v>
      </c>
      <c r="B116" s="234" t="s">
        <v>413</v>
      </c>
      <c r="C116" s="149">
        <v>0.17</v>
      </c>
      <c r="D116" s="149">
        <v>0</v>
      </c>
      <c r="E116" s="150">
        <f t="shared" si="11"/>
        <v>0</v>
      </c>
      <c r="F116" s="151">
        <f t="shared" si="17"/>
        <v>-0.17</v>
      </c>
    </row>
    <row r="117" spans="1:6" ht="30" customHeight="1" thickBot="1">
      <c r="A117" s="224" t="s">
        <v>336</v>
      </c>
      <c r="B117" s="225" t="s">
        <v>337</v>
      </c>
      <c r="C117" s="218">
        <f>C118+C119+C120+C123</f>
        <v>84.01</v>
      </c>
      <c r="D117" s="218">
        <f>D118+D119+D120+D123</f>
        <v>5.0599999999999996</v>
      </c>
      <c r="E117" s="219">
        <f t="shared" si="11"/>
        <v>6.0230924889894055</v>
      </c>
      <c r="F117" s="220">
        <f t="shared" si="17"/>
        <v>-78.95</v>
      </c>
    </row>
    <row r="118" spans="1:6" ht="98.25" customHeight="1" thickBot="1">
      <c r="A118" s="235" t="s">
        <v>303</v>
      </c>
      <c r="B118" s="131" t="s">
        <v>304</v>
      </c>
      <c r="C118" s="204">
        <v>34.9</v>
      </c>
      <c r="D118" s="204">
        <v>5.0599999999999996</v>
      </c>
      <c r="E118" s="132">
        <f t="shared" si="11"/>
        <v>14.498567335243553</v>
      </c>
      <c r="F118" s="133">
        <f t="shared" si="17"/>
        <v>-29.84</v>
      </c>
    </row>
    <row r="119" spans="1:6" ht="64.5" thickBot="1">
      <c r="A119" s="236" t="s">
        <v>415</v>
      </c>
      <c r="B119" s="237" t="s">
        <v>302</v>
      </c>
      <c r="C119" s="213">
        <v>36.6</v>
      </c>
      <c r="D119" s="213">
        <v>0</v>
      </c>
      <c r="E119" s="128">
        <f t="shared" si="11"/>
        <v>0</v>
      </c>
      <c r="F119" s="129">
        <f t="shared" si="17"/>
        <v>-36.6</v>
      </c>
    </row>
    <row r="120" spans="1:6" ht="98.25" customHeight="1" thickBot="1">
      <c r="A120" s="192" t="s">
        <v>209</v>
      </c>
      <c r="B120" s="238" t="s">
        <v>305</v>
      </c>
      <c r="C120" s="170">
        <f>SUM(C121:C122)</f>
        <v>7.51</v>
      </c>
      <c r="D120" s="170">
        <f>SUM(D121:D122)</f>
        <v>0</v>
      </c>
      <c r="E120" s="128">
        <f t="shared" si="11"/>
        <v>0</v>
      </c>
      <c r="F120" s="129">
        <f t="shared" si="17"/>
        <v>-7.51</v>
      </c>
    </row>
    <row r="121" spans="1:6" ht="89.25">
      <c r="A121" s="194" t="s">
        <v>416</v>
      </c>
      <c r="B121" s="239" t="s">
        <v>244</v>
      </c>
      <c r="C121" s="137">
        <v>7.21</v>
      </c>
      <c r="D121" s="137">
        <v>0</v>
      </c>
      <c r="E121" s="138">
        <f t="shared" si="11"/>
        <v>0</v>
      </c>
      <c r="F121" s="139">
        <f t="shared" si="17"/>
        <v>-7.21</v>
      </c>
    </row>
    <row r="122" spans="1:6" ht="90" thickBot="1">
      <c r="A122" s="196" t="s">
        <v>306</v>
      </c>
      <c r="B122" s="240" t="s">
        <v>244</v>
      </c>
      <c r="C122" s="149">
        <v>0.3</v>
      </c>
      <c r="D122" s="149">
        <v>0</v>
      </c>
      <c r="E122" s="150">
        <f t="shared" si="11"/>
        <v>0</v>
      </c>
      <c r="F122" s="151">
        <f t="shared" si="17"/>
        <v>-0.3</v>
      </c>
    </row>
    <row r="123" spans="1:6" ht="115.5" thickBot="1">
      <c r="A123" s="192" t="s">
        <v>210</v>
      </c>
      <c r="B123" s="238" t="s">
        <v>307</v>
      </c>
      <c r="C123" s="170">
        <v>5</v>
      </c>
      <c r="D123" s="170">
        <v>0</v>
      </c>
      <c r="E123" s="128">
        <f t="shared" si="11"/>
        <v>0</v>
      </c>
      <c r="F123" s="129">
        <f t="shared" si="17"/>
        <v>-5</v>
      </c>
    </row>
    <row r="124" spans="1:6" ht="26.25" thickBot="1">
      <c r="A124" s="235" t="s">
        <v>417</v>
      </c>
      <c r="B124" s="241" t="s">
        <v>418</v>
      </c>
      <c r="C124" s="204">
        <f>SUM(C125+C128)</f>
        <v>1587.9</v>
      </c>
      <c r="D124" s="204">
        <f>SUM(D125+D128)</f>
        <v>4964.21</v>
      </c>
      <c r="E124" s="132">
        <f t="shared" si="11"/>
        <v>312.62736948170539</v>
      </c>
      <c r="F124" s="133">
        <f t="shared" si="17"/>
        <v>3376.31</v>
      </c>
    </row>
    <row r="125" spans="1:6" ht="153.75" thickBot="1">
      <c r="A125" s="229" t="s">
        <v>245</v>
      </c>
      <c r="B125" s="230" t="s">
        <v>308</v>
      </c>
      <c r="C125" s="170">
        <f>SUM(C126:C127)</f>
        <v>1547.3000000000002</v>
      </c>
      <c r="D125" s="170">
        <f>SUM(D126:D127)</f>
        <v>4964.21</v>
      </c>
      <c r="E125" s="128">
        <f t="shared" si="11"/>
        <v>320.83047889872682</v>
      </c>
      <c r="F125" s="129">
        <f t="shared" si="17"/>
        <v>3416.91</v>
      </c>
    </row>
    <row r="126" spans="1:6" ht="153">
      <c r="A126" s="231" t="s">
        <v>246</v>
      </c>
      <c r="B126" s="232" t="s">
        <v>308</v>
      </c>
      <c r="C126" s="137">
        <v>857.2</v>
      </c>
      <c r="D126" s="137">
        <v>4836.1099999999997</v>
      </c>
      <c r="E126" s="138">
        <f t="shared" si="11"/>
        <v>564.17522165188984</v>
      </c>
      <c r="F126" s="139">
        <f t="shared" si="17"/>
        <v>3978.91</v>
      </c>
    </row>
    <row r="127" spans="1:6" ht="153.75" thickBot="1">
      <c r="A127" s="233" t="s">
        <v>208</v>
      </c>
      <c r="B127" s="234" t="s">
        <v>308</v>
      </c>
      <c r="C127" s="149">
        <v>690.1</v>
      </c>
      <c r="D127" s="149">
        <v>128.1</v>
      </c>
      <c r="E127" s="150">
        <f t="shared" si="11"/>
        <v>18.562527169975365</v>
      </c>
      <c r="F127" s="151">
        <f t="shared" si="17"/>
        <v>-562</v>
      </c>
    </row>
    <row r="128" spans="1:6" ht="90" thickBot="1">
      <c r="A128" s="192" t="s">
        <v>309</v>
      </c>
      <c r="B128" s="238" t="s">
        <v>310</v>
      </c>
      <c r="C128" s="170">
        <v>40.6</v>
      </c>
      <c r="D128" s="170">
        <v>0</v>
      </c>
      <c r="E128" s="128">
        <f t="shared" si="11"/>
        <v>0</v>
      </c>
      <c r="F128" s="129">
        <f t="shared" si="17"/>
        <v>-40.6</v>
      </c>
    </row>
    <row r="129" spans="1:6" ht="15.75" thickBot="1">
      <c r="A129" s="242" t="s">
        <v>419</v>
      </c>
      <c r="B129" s="131" t="s">
        <v>48</v>
      </c>
      <c r="C129" s="132">
        <f>C130+C134</f>
        <v>205</v>
      </c>
      <c r="D129" s="132">
        <f>D130+D134</f>
        <v>99.15</v>
      </c>
      <c r="E129" s="132">
        <f t="shared" si="11"/>
        <v>48.365853658536587</v>
      </c>
      <c r="F129" s="133">
        <f t="shared" si="17"/>
        <v>-105.85</v>
      </c>
    </row>
    <row r="130" spans="1:6" ht="39" thickBot="1">
      <c r="A130" s="177" t="s">
        <v>49</v>
      </c>
      <c r="B130" s="127" t="s">
        <v>311</v>
      </c>
      <c r="C130" s="170">
        <f>SUM(C131:C133)</f>
        <v>0</v>
      </c>
      <c r="D130" s="170">
        <f>SUM(D131:D133)</f>
        <v>44.38</v>
      </c>
      <c r="E130" s="128">
        <v>0</v>
      </c>
      <c r="F130" s="129">
        <f t="shared" si="17"/>
        <v>44.38</v>
      </c>
    </row>
    <row r="131" spans="1:6" ht="38.25">
      <c r="A131" s="178" t="s">
        <v>50</v>
      </c>
      <c r="B131" s="135" t="s">
        <v>311</v>
      </c>
      <c r="C131" s="137">
        <v>0</v>
      </c>
      <c r="D131" s="137">
        <v>0.22</v>
      </c>
      <c r="E131" s="138"/>
      <c r="F131" s="139">
        <f t="shared" si="17"/>
        <v>0.22</v>
      </c>
    </row>
    <row r="132" spans="1:6" ht="38.25">
      <c r="A132" s="243" t="s">
        <v>420</v>
      </c>
      <c r="B132" s="141" t="s">
        <v>311</v>
      </c>
      <c r="C132" s="143">
        <v>0</v>
      </c>
      <c r="D132" s="143">
        <v>39.06</v>
      </c>
      <c r="E132" s="144"/>
      <c r="F132" s="145">
        <f t="shared" ref="F132:F163" si="18">D132-C132</f>
        <v>39.06</v>
      </c>
    </row>
    <row r="133" spans="1:6" ht="39" thickBot="1">
      <c r="A133" s="179" t="s">
        <v>421</v>
      </c>
      <c r="B133" s="147" t="s">
        <v>311</v>
      </c>
      <c r="C133" s="149">
        <v>0</v>
      </c>
      <c r="D133" s="149">
        <v>5.0999999999999996</v>
      </c>
      <c r="E133" s="150"/>
      <c r="F133" s="151">
        <f t="shared" si="18"/>
        <v>5.0999999999999996</v>
      </c>
    </row>
    <row r="134" spans="1:6" ht="15.75" thickBot="1">
      <c r="A134" s="177" t="s">
        <v>354</v>
      </c>
      <c r="B134" s="127" t="s">
        <v>355</v>
      </c>
      <c r="C134" s="170">
        <f>SUM(C135)</f>
        <v>205</v>
      </c>
      <c r="D134" s="170">
        <f>SUM(D135)</f>
        <v>54.77</v>
      </c>
      <c r="E134" s="128">
        <f t="shared" ref="E134:E188" si="19">D134/C134*100</f>
        <v>26.717073170731709</v>
      </c>
      <c r="F134" s="129">
        <f t="shared" si="18"/>
        <v>-150.22999999999999</v>
      </c>
    </row>
    <row r="135" spans="1:6" ht="26.25" thickBot="1">
      <c r="A135" s="244" t="s">
        <v>422</v>
      </c>
      <c r="B135" s="164" t="s">
        <v>356</v>
      </c>
      <c r="C135" s="166">
        <v>205</v>
      </c>
      <c r="D135" s="166">
        <v>54.77</v>
      </c>
      <c r="E135" s="167">
        <f t="shared" si="19"/>
        <v>26.717073170731709</v>
      </c>
      <c r="F135" s="168">
        <f t="shared" si="18"/>
        <v>-150.22999999999999</v>
      </c>
    </row>
    <row r="136" spans="1:6" ht="15.75" thickBot="1">
      <c r="A136" s="126" t="s">
        <v>51</v>
      </c>
      <c r="B136" s="127" t="s">
        <v>52</v>
      </c>
      <c r="C136" s="170">
        <f>C137+C178+C180+C185</f>
        <v>1642497.58</v>
      </c>
      <c r="D136" s="170">
        <f>D137+D178+D180+D185</f>
        <v>170770.27</v>
      </c>
      <c r="E136" s="128">
        <f t="shared" si="19"/>
        <v>10.396987616870643</v>
      </c>
      <c r="F136" s="129">
        <f t="shared" si="18"/>
        <v>-1471727.31</v>
      </c>
    </row>
    <row r="137" spans="1:6" ht="39" thickBot="1">
      <c r="A137" s="130" t="s">
        <v>53</v>
      </c>
      <c r="B137" s="131" t="s">
        <v>54</v>
      </c>
      <c r="C137" s="204">
        <f>SUM(C138+C141+C154+C172)</f>
        <v>1642497.58</v>
      </c>
      <c r="D137" s="204">
        <f>SUM(D138+D141+D154+D172)</f>
        <v>162252.76999999999</v>
      </c>
      <c r="E137" s="132">
        <f t="shared" si="19"/>
        <v>9.8784175986426703</v>
      </c>
      <c r="F137" s="133">
        <f t="shared" si="18"/>
        <v>-1480244.81</v>
      </c>
    </row>
    <row r="138" spans="1:6" ht="26.25" thickBot="1">
      <c r="A138" s="126" t="s">
        <v>164</v>
      </c>
      <c r="B138" s="127" t="s">
        <v>211</v>
      </c>
      <c r="C138" s="170">
        <f>SUM(C139:C140)</f>
        <v>511763</v>
      </c>
      <c r="D138" s="170">
        <f>SUM(D139:D140)</f>
        <v>0</v>
      </c>
      <c r="E138" s="128">
        <f t="shared" si="19"/>
        <v>0</v>
      </c>
      <c r="F138" s="129">
        <f t="shared" si="18"/>
        <v>-511763</v>
      </c>
    </row>
    <row r="139" spans="1:6" ht="63.75">
      <c r="A139" s="134" t="s">
        <v>165</v>
      </c>
      <c r="B139" s="135" t="s">
        <v>312</v>
      </c>
      <c r="C139" s="137">
        <v>226951</v>
      </c>
      <c r="D139" s="137">
        <v>0</v>
      </c>
      <c r="E139" s="138">
        <f t="shared" si="19"/>
        <v>0</v>
      </c>
      <c r="F139" s="139">
        <f t="shared" si="18"/>
        <v>-226951</v>
      </c>
    </row>
    <row r="140" spans="1:6" ht="51.75" thickBot="1">
      <c r="A140" s="146" t="s">
        <v>423</v>
      </c>
      <c r="B140" s="147" t="s">
        <v>329</v>
      </c>
      <c r="C140" s="149">
        <v>284812</v>
      </c>
      <c r="D140" s="149">
        <v>0</v>
      </c>
      <c r="E140" s="150">
        <f t="shared" si="19"/>
        <v>0</v>
      </c>
      <c r="F140" s="151">
        <f t="shared" si="18"/>
        <v>-284812</v>
      </c>
    </row>
    <row r="141" spans="1:6" ht="39" thickBot="1">
      <c r="A141" s="126" t="s">
        <v>166</v>
      </c>
      <c r="B141" s="127" t="s">
        <v>212</v>
      </c>
      <c r="C141" s="170">
        <f>C142+C143+C144+C145+C148</f>
        <v>375006.78</v>
      </c>
      <c r="D141" s="170">
        <f>SUM(D142:D148)</f>
        <v>13727.5</v>
      </c>
      <c r="E141" s="128">
        <f t="shared" si="19"/>
        <v>3.6606004830099335</v>
      </c>
      <c r="F141" s="129">
        <f t="shared" si="18"/>
        <v>-361279.28</v>
      </c>
    </row>
    <row r="142" spans="1:6" ht="57" customHeight="1">
      <c r="A142" s="134" t="s">
        <v>313</v>
      </c>
      <c r="B142" s="135" t="s">
        <v>424</v>
      </c>
      <c r="C142" s="137">
        <v>65000</v>
      </c>
      <c r="D142" s="137">
        <v>0</v>
      </c>
      <c r="E142" s="138">
        <f t="shared" si="19"/>
        <v>0</v>
      </c>
      <c r="F142" s="139">
        <f t="shared" si="18"/>
        <v>-65000</v>
      </c>
    </row>
    <row r="143" spans="1:6" ht="153">
      <c r="A143" s="140" t="s">
        <v>425</v>
      </c>
      <c r="B143" s="141" t="s">
        <v>247</v>
      </c>
      <c r="C143" s="143">
        <v>226747.66</v>
      </c>
      <c r="D143" s="143">
        <v>0</v>
      </c>
      <c r="E143" s="144">
        <f t="shared" si="19"/>
        <v>0</v>
      </c>
      <c r="F143" s="145">
        <f t="shared" si="18"/>
        <v>-226747.66</v>
      </c>
    </row>
    <row r="144" spans="1:6" ht="115.5" thickBot="1">
      <c r="A144" s="146" t="s">
        <v>426</v>
      </c>
      <c r="B144" s="147" t="s">
        <v>427</v>
      </c>
      <c r="C144" s="149">
        <v>14621.72</v>
      </c>
      <c r="D144" s="149">
        <v>0</v>
      </c>
      <c r="E144" s="150">
        <f t="shared" si="19"/>
        <v>0</v>
      </c>
      <c r="F144" s="151">
        <f t="shared" si="18"/>
        <v>-14621.72</v>
      </c>
    </row>
    <row r="145" spans="1:6" ht="39" thickBot="1">
      <c r="A145" s="245" t="s">
        <v>428</v>
      </c>
      <c r="B145" s="246" t="s">
        <v>429</v>
      </c>
      <c r="C145" s="247">
        <f>C146+C147</f>
        <v>7496</v>
      </c>
      <c r="D145" s="247">
        <f>D146+D147</f>
        <v>0</v>
      </c>
      <c r="E145" s="219">
        <f t="shared" si="19"/>
        <v>0</v>
      </c>
      <c r="F145" s="220">
        <f t="shared" si="18"/>
        <v>-7496</v>
      </c>
    </row>
    <row r="146" spans="1:6" ht="51">
      <c r="A146" s="134" t="s">
        <v>430</v>
      </c>
      <c r="B146" s="135" t="s">
        <v>431</v>
      </c>
      <c r="C146" s="248">
        <v>120</v>
      </c>
      <c r="D146" s="137">
        <v>0</v>
      </c>
      <c r="E146" s="138">
        <f t="shared" si="19"/>
        <v>0</v>
      </c>
      <c r="F146" s="139">
        <f t="shared" si="18"/>
        <v>-120</v>
      </c>
    </row>
    <row r="147" spans="1:6" ht="102.75" thickBot="1">
      <c r="A147" s="146" t="s">
        <v>430</v>
      </c>
      <c r="B147" s="147" t="s">
        <v>432</v>
      </c>
      <c r="C147" s="249">
        <v>7376</v>
      </c>
      <c r="D147" s="149">
        <v>0</v>
      </c>
      <c r="E147" s="150">
        <f t="shared" si="19"/>
        <v>0</v>
      </c>
      <c r="F147" s="151">
        <f t="shared" si="18"/>
        <v>-7376</v>
      </c>
    </row>
    <row r="148" spans="1:6" ht="26.25" thickBot="1">
      <c r="A148" s="229" t="s">
        <v>248</v>
      </c>
      <c r="B148" s="230" t="s">
        <v>314</v>
      </c>
      <c r="C148" s="170">
        <f>SUM(C149:C153)</f>
        <v>61141.4</v>
      </c>
      <c r="D148" s="170">
        <f>SUM(D149:D153)</f>
        <v>13727.5</v>
      </c>
      <c r="E148" s="128">
        <f t="shared" si="19"/>
        <v>22.45205376389811</v>
      </c>
      <c r="F148" s="129">
        <f t="shared" si="18"/>
        <v>-47413.9</v>
      </c>
    </row>
    <row r="149" spans="1:6" ht="51.75">
      <c r="A149" s="231" t="s">
        <v>433</v>
      </c>
      <c r="B149" s="250" t="s">
        <v>434</v>
      </c>
      <c r="C149" s="137">
        <v>25.1</v>
      </c>
      <c r="D149" s="137">
        <v>25.1</v>
      </c>
      <c r="E149" s="138">
        <f t="shared" si="19"/>
        <v>100</v>
      </c>
      <c r="F149" s="139">
        <f t="shared" si="18"/>
        <v>0</v>
      </c>
    </row>
    <row r="150" spans="1:6" ht="64.5">
      <c r="A150" s="158" t="s">
        <v>433</v>
      </c>
      <c r="B150" s="251" t="s">
        <v>435</v>
      </c>
      <c r="C150" s="143">
        <v>122.4</v>
      </c>
      <c r="D150" s="143">
        <v>122.4</v>
      </c>
      <c r="E150" s="144">
        <f t="shared" si="19"/>
        <v>100</v>
      </c>
      <c r="F150" s="145">
        <f t="shared" si="18"/>
        <v>0</v>
      </c>
    </row>
    <row r="151" spans="1:6" ht="64.5">
      <c r="A151" s="158" t="s">
        <v>436</v>
      </c>
      <c r="B151" s="251" t="s">
        <v>315</v>
      </c>
      <c r="C151" s="143">
        <v>45266</v>
      </c>
      <c r="D151" s="143">
        <v>13580</v>
      </c>
      <c r="E151" s="144">
        <f t="shared" si="19"/>
        <v>30.000441832722132</v>
      </c>
      <c r="F151" s="145">
        <f t="shared" si="18"/>
        <v>-31686</v>
      </c>
    </row>
    <row r="152" spans="1:6" ht="77.25">
      <c r="A152" s="158" t="s">
        <v>436</v>
      </c>
      <c r="B152" s="251" t="s">
        <v>316</v>
      </c>
      <c r="C152" s="143">
        <v>14959.3</v>
      </c>
      <c r="D152" s="143">
        <v>0</v>
      </c>
      <c r="E152" s="144">
        <f t="shared" si="19"/>
        <v>0</v>
      </c>
      <c r="F152" s="145">
        <f t="shared" si="18"/>
        <v>-14959.3</v>
      </c>
    </row>
    <row r="153" spans="1:6" ht="52.5" thickBot="1">
      <c r="A153" s="233" t="s">
        <v>436</v>
      </c>
      <c r="B153" s="252" t="s">
        <v>437</v>
      </c>
      <c r="C153" s="149">
        <v>768.6</v>
      </c>
      <c r="D153" s="149">
        <v>0</v>
      </c>
      <c r="E153" s="150">
        <f t="shared" si="19"/>
        <v>0</v>
      </c>
      <c r="F153" s="151">
        <f t="shared" si="18"/>
        <v>-768.6</v>
      </c>
    </row>
    <row r="154" spans="1:6" ht="26.25" thickBot="1">
      <c r="A154" s="126" t="s">
        <v>167</v>
      </c>
      <c r="B154" s="127" t="s">
        <v>213</v>
      </c>
      <c r="C154" s="170">
        <f>SUM(C155+C156+C166+C167+C168+C169)</f>
        <v>753512.2</v>
      </c>
      <c r="D154" s="170">
        <f>SUM(D155+D156+D166+D167+D168+D169)</f>
        <v>142863.62</v>
      </c>
      <c r="E154" s="128">
        <f t="shared" si="19"/>
        <v>18.959695675796624</v>
      </c>
      <c r="F154" s="129">
        <f t="shared" si="18"/>
        <v>-610648.57999999996</v>
      </c>
    </row>
    <row r="155" spans="1:6" ht="52.5" thickBot="1">
      <c r="A155" s="221" t="s">
        <v>168</v>
      </c>
      <c r="B155" s="253" t="s">
        <v>438</v>
      </c>
      <c r="C155" s="166">
        <v>18289.5</v>
      </c>
      <c r="D155" s="166">
        <v>5209.92</v>
      </c>
      <c r="E155" s="167">
        <f t="shared" si="19"/>
        <v>28.485852538341671</v>
      </c>
      <c r="F155" s="168">
        <f t="shared" si="18"/>
        <v>-13079.58</v>
      </c>
    </row>
    <row r="156" spans="1:6" ht="51.75" thickBot="1">
      <c r="A156" s="245" t="s">
        <v>169</v>
      </c>
      <c r="B156" s="246" t="s">
        <v>317</v>
      </c>
      <c r="C156" s="247">
        <f>SUM(C157:C165)</f>
        <v>91839.4</v>
      </c>
      <c r="D156" s="247">
        <f>SUM(D157:D165)</f>
        <v>29556.660000000003</v>
      </c>
      <c r="E156" s="219">
        <f t="shared" si="19"/>
        <v>32.182984644934528</v>
      </c>
      <c r="F156" s="220">
        <f t="shared" si="18"/>
        <v>-62282.739999999991</v>
      </c>
    </row>
    <row r="157" spans="1:6" ht="90">
      <c r="A157" s="231" t="s">
        <v>169</v>
      </c>
      <c r="B157" s="250" t="s">
        <v>439</v>
      </c>
      <c r="C157" s="137">
        <v>361</v>
      </c>
      <c r="D157" s="137">
        <v>90.25</v>
      </c>
      <c r="E157" s="138">
        <f t="shared" si="19"/>
        <v>25</v>
      </c>
      <c r="F157" s="139">
        <f t="shared" si="18"/>
        <v>-270.75</v>
      </c>
    </row>
    <row r="158" spans="1:6" ht="90">
      <c r="A158" s="158" t="s">
        <v>169</v>
      </c>
      <c r="B158" s="251" t="s">
        <v>440</v>
      </c>
      <c r="C158" s="143">
        <v>87107.6</v>
      </c>
      <c r="D158" s="143">
        <v>29351.06</v>
      </c>
      <c r="E158" s="144">
        <f t="shared" si="19"/>
        <v>33.695176999481106</v>
      </c>
      <c r="F158" s="145">
        <f t="shared" si="18"/>
        <v>-57756.540000000008</v>
      </c>
    </row>
    <row r="159" spans="1:6" ht="102.75">
      <c r="A159" s="158" t="s">
        <v>169</v>
      </c>
      <c r="B159" s="251" t="s">
        <v>441</v>
      </c>
      <c r="C159" s="143">
        <v>0.2</v>
      </c>
      <c r="D159" s="143">
        <v>0</v>
      </c>
      <c r="E159" s="144">
        <f t="shared" si="19"/>
        <v>0</v>
      </c>
      <c r="F159" s="145">
        <f t="shared" si="18"/>
        <v>-0.2</v>
      </c>
    </row>
    <row r="160" spans="1:6" ht="51.75">
      <c r="A160" s="158" t="s">
        <v>169</v>
      </c>
      <c r="B160" s="251" t="s">
        <v>318</v>
      </c>
      <c r="C160" s="143">
        <v>115.2</v>
      </c>
      <c r="D160" s="143">
        <v>115.2</v>
      </c>
      <c r="E160" s="144">
        <f t="shared" si="19"/>
        <v>100</v>
      </c>
      <c r="F160" s="145">
        <f t="shared" si="18"/>
        <v>0</v>
      </c>
    </row>
    <row r="161" spans="1:6" ht="115.5">
      <c r="A161" s="158" t="s">
        <v>169</v>
      </c>
      <c r="B161" s="251" t="s">
        <v>442</v>
      </c>
      <c r="C161" s="143">
        <v>1381</v>
      </c>
      <c r="D161" s="143">
        <v>0</v>
      </c>
      <c r="E161" s="144">
        <f t="shared" si="19"/>
        <v>0</v>
      </c>
      <c r="F161" s="145">
        <f t="shared" si="18"/>
        <v>-1381</v>
      </c>
    </row>
    <row r="162" spans="1:6" ht="166.5">
      <c r="A162" s="158" t="s">
        <v>169</v>
      </c>
      <c r="B162" s="251" t="s">
        <v>443</v>
      </c>
      <c r="C162" s="143">
        <v>0.2</v>
      </c>
      <c r="D162" s="143">
        <v>0.15</v>
      </c>
      <c r="E162" s="144">
        <f t="shared" si="19"/>
        <v>74.999999999999986</v>
      </c>
      <c r="F162" s="145">
        <f t="shared" si="18"/>
        <v>-5.0000000000000017E-2</v>
      </c>
    </row>
    <row r="163" spans="1:6" ht="90">
      <c r="A163" s="158" t="s">
        <v>169</v>
      </c>
      <c r="B163" s="251" t="s">
        <v>444</v>
      </c>
      <c r="C163" s="143">
        <v>868.6</v>
      </c>
      <c r="D163" s="143">
        <v>0</v>
      </c>
      <c r="E163" s="144">
        <f t="shared" si="19"/>
        <v>0</v>
      </c>
      <c r="F163" s="145">
        <f t="shared" si="18"/>
        <v>-868.6</v>
      </c>
    </row>
    <row r="164" spans="1:6" ht="90">
      <c r="A164" s="158" t="s">
        <v>169</v>
      </c>
      <c r="B164" s="251" t="s">
        <v>319</v>
      </c>
      <c r="C164" s="143">
        <v>208.7</v>
      </c>
      <c r="D164" s="143">
        <v>0</v>
      </c>
      <c r="E164" s="144">
        <f t="shared" si="19"/>
        <v>0</v>
      </c>
      <c r="F164" s="145">
        <f t="shared" ref="F164:F184" si="20">D164-C164</f>
        <v>-208.7</v>
      </c>
    </row>
    <row r="165" spans="1:6" ht="141">
      <c r="A165" s="158" t="s">
        <v>170</v>
      </c>
      <c r="B165" s="251" t="s">
        <v>445</v>
      </c>
      <c r="C165" s="143">
        <v>1796.9</v>
      </c>
      <c r="D165" s="143">
        <v>0</v>
      </c>
      <c r="E165" s="144">
        <f t="shared" si="19"/>
        <v>0</v>
      </c>
      <c r="F165" s="145">
        <f t="shared" si="20"/>
        <v>-1796.9</v>
      </c>
    </row>
    <row r="166" spans="1:6" ht="77.25">
      <c r="A166" s="158" t="s">
        <v>171</v>
      </c>
      <c r="B166" s="251" t="s">
        <v>446</v>
      </c>
      <c r="C166" s="143">
        <v>10</v>
      </c>
      <c r="D166" s="143">
        <v>0</v>
      </c>
      <c r="E166" s="144">
        <f t="shared" si="19"/>
        <v>0</v>
      </c>
      <c r="F166" s="145">
        <f t="shared" si="20"/>
        <v>-10</v>
      </c>
    </row>
    <row r="167" spans="1:6" ht="51.75">
      <c r="A167" s="158" t="s">
        <v>172</v>
      </c>
      <c r="B167" s="251" t="s">
        <v>447</v>
      </c>
      <c r="C167" s="143">
        <v>17315.599999999999</v>
      </c>
      <c r="D167" s="143">
        <v>3971</v>
      </c>
      <c r="E167" s="144">
        <f t="shared" si="19"/>
        <v>22.933077687172261</v>
      </c>
      <c r="F167" s="145">
        <f t="shared" si="20"/>
        <v>-13344.599999999999</v>
      </c>
    </row>
    <row r="168" spans="1:6" ht="65.25" thickBot="1">
      <c r="A168" s="233" t="s">
        <v>320</v>
      </c>
      <c r="B168" s="252" t="s">
        <v>448</v>
      </c>
      <c r="C168" s="149">
        <v>264.7</v>
      </c>
      <c r="D168" s="149">
        <v>42.04</v>
      </c>
      <c r="E168" s="150">
        <f t="shared" si="19"/>
        <v>15.882130714015869</v>
      </c>
      <c r="F168" s="151">
        <f t="shared" si="20"/>
        <v>-222.66</v>
      </c>
    </row>
    <row r="169" spans="1:6" ht="26.25" thickBot="1">
      <c r="A169" s="126" t="s">
        <v>173</v>
      </c>
      <c r="B169" s="127" t="s">
        <v>55</v>
      </c>
      <c r="C169" s="170">
        <f>SUM(C170+C171)</f>
        <v>625793</v>
      </c>
      <c r="D169" s="170">
        <f t="shared" ref="D169" si="21">SUM(D170:D171)</f>
        <v>104084</v>
      </c>
      <c r="E169" s="128">
        <f t="shared" si="19"/>
        <v>16.632336890952757</v>
      </c>
      <c r="F169" s="129">
        <f t="shared" si="20"/>
        <v>-521709</v>
      </c>
    </row>
    <row r="170" spans="1:6" ht="77.25">
      <c r="A170" s="231" t="s">
        <v>174</v>
      </c>
      <c r="B170" s="250" t="s">
        <v>321</v>
      </c>
      <c r="C170" s="137">
        <v>243903</v>
      </c>
      <c r="D170" s="137">
        <v>40243</v>
      </c>
      <c r="E170" s="138">
        <f t="shared" si="19"/>
        <v>16.499592050938283</v>
      </c>
      <c r="F170" s="139">
        <f t="shared" si="20"/>
        <v>-203660</v>
      </c>
    </row>
    <row r="171" spans="1:6" ht="141.75" thickBot="1">
      <c r="A171" s="233" t="s">
        <v>174</v>
      </c>
      <c r="B171" s="252" t="s">
        <v>449</v>
      </c>
      <c r="C171" s="149">
        <v>381890</v>
      </c>
      <c r="D171" s="149">
        <v>63841</v>
      </c>
      <c r="E171" s="150">
        <f t="shared" si="19"/>
        <v>16.717117494566498</v>
      </c>
      <c r="F171" s="151">
        <f t="shared" si="20"/>
        <v>-318049</v>
      </c>
    </row>
    <row r="172" spans="1:6" ht="26.25" thickBot="1">
      <c r="A172" s="126" t="s">
        <v>249</v>
      </c>
      <c r="B172" s="127" t="s">
        <v>250</v>
      </c>
      <c r="C172" s="170">
        <f>SUM(C173:C175)</f>
        <v>2215.6</v>
      </c>
      <c r="D172" s="170">
        <f>SUM(D173:D175)</f>
        <v>5661.65</v>
      </c>
      <c r="E172" s="128">
        <f t="shared" si="19"/>
        <v>255.5357465246434</v>
      </c>
      <c r="F172" s="129">
        <f t="shared" si="20"/>
        <v>3446.0499999999997</v>
      </c>
    </row>
    <row r="173" spans="1:6" ht="102">
      <c r="A173" s="254" t="s">
        <v>460</v>
      </c>
      <c r="B173" s="255" t="s">
        <v>461</v>
      </c>
      <c r="C173" s="137">
        <v>0</v>
      </c>
      <c r="D173" s="137">
        <v>629.65</v>
      </c>
      <c r="E173" s="256"/>
      <c r="F173" s="139">
        <f t="shared" si="20"/>
        <v>629.65</v>
      </c>
    </row>
    <row r="174" spans="1:6" ht="102">
      <c r="A174" s="158" t="s">
        <v>251</v>
      </c>
      <c r="B174" s="141" t="s">
        <v>252</v>
      </c>
      <c r="C174" s="143">
        <v>0</v>
      </c>
      <c r="D174" s="143">
        <v>2007</v>
      </c>
      <c r="E174" s="144"/>
      <c r="F174" s="145">
        <f t="shared" si="20"/>
        <v>2007</v>
      </c>
    </row>
    <row r="175" spans="1:6" ht="38.25">
      <c r="A175" s="257" t="s">
        <v>253</v>
      </c>
      <c r="B175" s="258" t="s">
        <v>322</v>
      </c>
      <c r="C175" s="259">
        <f>SUM(C176:C177)</f>
        <v>2215.6</v>
      </c>
      <c r="D175" s="259">
        <f>SUM(D176:D177)</f>
        <v>3025</v>
      </c>
      <c r="E175" s="182">
        <f t="shared" si="19"/>
        <v>136.53186495757356</v>
      </c>
      <c r="F175" s="183">
        <f t="shared" si="20"/>
        <v>809.40000000000009</v>
      </c>
    </row>
    <row r="176" spans="1:6" ht="77.25">
      <c r="A176" s="158" t="s">
        <v>254</v>
      </c>
      <c r="B176" s="251" t="s">
        <v>255</v>
      </c>
      <c r="C176" s="143">
        <v>0</v>
      </c>
      <c r="D176" s="143">
        <v>3025</v>
      </c>
      <c r="E176" s="144"/>
      <c r="F176" s="145">
        <f t="shared" si="20"/>
        <v>3025</v>
      </c>
    </row>
    <row r="177" spans="1:6" ht="167.25" thickBot="1">
      <c r="A177" s="233" t="s">
        <v>323</v>
      </c>
      <c r="B177" s="252" t="s">
        <v>450</v>
      </c>
      <c r="C177" s="149">
        <v>2215.6</v>
      </c>
      <c r="D177" s="149">
        <v>0</v>
      </c>
      <c r="E177" s="150">
        <f t="shared" si="19"/>
        <v>0</v>
      </c>
      <c r="F177" s="151">
        <f t="shared" si="20"/>
        <v>-2215.6</v>
      </c>
    </row>
    <row r="178" spans="1:6" ht="26.25" thickBot="1">
      <c r="A178" s="260" t="s">
        <v>350</v>
      </c>
      <c r="B178" s="127" t="s">
        <v>351</v>
      </c>
      <c r="C178" s="162">
        <f>SUM(C179)</f>
        <v>0</v>
      </c>
      <c r="D178" s="162">
        <f>SUM(D179)</f>
        <v>0</v>
      </c>
      <c r="E178" s="128"/>
      <c r="F178" s="129">
        <f t="shared" si="20"/>
        <v>0</v>
      </c>
    </row>
    <row r="179" spans="1:6" ht="26.25" thickBot="1">
      <c r="A179" s="261" t="s">
        <v>352</v>
      </c>
      <c r="B179" s="164" t="s">
        <v>351</v>
      </c>
      <c r="C179" s="262">
        <v>0</v>
      </c>
      <c r="D179" s="166">
        <v>0</v>
      </c>
      <c r="E179" s="167"/>
      <c r="F179" s="168">
        <f t="shared" si="20"/>
        <v>0</v>
      </c>
    </row>
    <row r="180" spans="1:6" ht="51.75" thickBot="1">
      <c r="A180" s="126" t="s">
        <v>324</v>
      </c>
      <c r="B180" s="127" t="s">
        <v>325</v>
      </c>
      <c r="C180" s="128">
        <f>SUM(C181)</f>
        <v>0</v>
      </c>
      <c r="D180" s="128">
        <f>SUM(D181:D184)</f>
        <v>19258.820000000003</v>
      </c>
      <c r="E180" s="128"/>
      <c r="F180" s="129">
        <f t="shared" si="20"/>
        <v>19258.820000000003</v>
      </c>
    </row>
    <row r="181" spans="1:6" ht="38.25">
      <c r="A181" s="134" t="s">
        <v>256</v>
      </c>
      <c r="B181" s="135" t="s">
        <v>257</v>
      </c>
      <c r="C181" s="263">
        <v>0</v>
      </c>
      <c r="D181" s="137">
        <v>159.51</v>
      </c>
      <c r="E181" s="138"/>
      <c r="F181" s="139">
        <f t="shared" si="20"/>
        <v>159.51</v>
      </c>
    </row>
    <row r="182" spans="1:6" ht="38.25">
      <c r="A182" s="264" t="s">
        <v>451</v>
      </c>
      <c r="B182" s="265" t="s">
        <v>257</v>
      </c>
      <c r="C182" s="266">
        <v>0</v>
      </c>
      <c r="D182" s="143">
        <v>2273.33</v>
      </c>
      <c r="E182" s="144"/>
      <c r="F182" s="145">
        <f t="shared" si="20"/>
        <v>2273.33</v>
      </c>
    </row>
    <row r="183" spans="1:6" ht="38.25">
      <c r="A183" s="140" t="s">
        <v>326</v>
      </c>
      <c r="B183" s="141" t="s">
        <v>327</v>
      </c>
      <c r="C183" s="266">
        <v>0</v>
      </c>
      <c r="D183" s="143">
        <v>14149.85</v>
      </c>
      <c r="E183" s="144"/>
      <c r="F183" s="145">
        <f t="shared" si="20"/>
        <v>14149.85</v>
      </c>
    </row>
    <row r="184" spans="1:6" ht="39" thickBot="1">
      <c r="A184" s="267" t="s">
        <v>452</v>
      </c>
      <c r="B184" s="240" t="s">
        <v>327</v>
      </c>
      <c r="C184" s="268">
        <v>0</v>
      </c>
      <c r="D184" s="149">
        <v>2676.13</v>
      </c>
      <c r="E184" s="150"/>
      <c r="F184" s="151">
        <f t="shared" si="20"/>
        <v>2676.13</v>
      </c>
    </row>
    <row r="185" spans="1:6" ht="61.5" customHeight="1" thickBot="1">
      <c r="A185" s="126" t="s">
        <v>214</v>
      </c>
      <c r="B185" s="127" t="s">
        <v>328</v>
      </c>
      <c r="C185" s="162">
        <f>SUM(C186:C187)</f>
        <v>0</v>
      </c>
      <c r="D185" s="162">
        <f>SUM(D186:D187)</f>
        <v>-10741.32</v>
      </c>
      <c r="E185" s="128"/>
      <c r="F185" s="129">
        <f t="shared" ref="F185:F188" si="22">D185-C185</f>
        <v>-10741.32</v>
      </c>
    </row>
    <row r="186" spans="1:6" ht="76.5">
      <c r="A186" s="134" t="s">
        <v>216</v>
      </c>
      <c r="B186" s="135" t="s">
        <v>215</v>
      </c>
      <c r="C186" s="263">
        <v>0</v>
      </c>
      <c r="D186" s="137">
        <v>-5535.94</v>
      </c>
      <c r="E186" s="138"/>
      <c r="F186" s="139">
        <f t="shared" si="22"/>
        <v>-5535.94</v>
      </c>
    </row>
    <row r="187" spans="1:6" ht="77.25" thickBot="1">
      <c r="A187" s="146" t="s">
        <v>217</v>
      </c>
      <c r="B187" s="147" t="s">
        <v>215</v>
      </c>
      <c r="C187" s="268">
        <v>0</v>
      </c>
      <c r="D187" s="149">
        <v>-5205.38</v>
      </c>
      <c r="E187" s="150"/>
      <c r="F187" s="151">
        <f t="shared" si="22"/>
        <v>-5205.38</v>
      </c>
    </row>
    <row r="188" spans="1:6" ht="15.75" thickBot="1">
      <c r="A188" s="126"/>
      <c r="B188" s="269" t="s">
        <v>56</v>
      </c>
      <c r="C188" s="162">
        <f>C4+C136</f>
        <v>2404741.58</v>
      </c>
      <c r="D188" s="162">
        <f>D4+D136</f>
        <v>214122.44999999998</v>
      </c>
      <c r="E188" s="128">
        <f t="shared" si="19"/>
        <v>8.9041771382353687</v>
      </c>
      <c r="F188" s="129">
        <f t="shared" si="22"/>
        <v>-2190619.13</v>
      </c>
    </row>
  </sheetData>
  <mergeCells count="1">
    <mergeCell ref="A1:F1"/>
  </mergeCells>
  <pageMargins left="0.70866141732283472" right="0" top="0.23622047244094491" bottom="0" header="0.31496062992125984" footer="0.31496062992125984"/>
  <pageSetup paperSize="9" scale="8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72"/>
  <sheetViews>
    <sheetView workbookViewId="0">
      <selection activeCell="H13" sqref="H13"/>
    </sheetView>
  </sheetViews>
  <sheetFormatPr defaultColWidth="9.140625" defaultRowHeight="14.25"/>
  <cols>
    <col min="1" max="1" width="12.7109375" style="2" customWidth="1"/>
    <col min="2" max="2" width="53" style="2" customWidth="1"/>
    <col min="3" max="3" width="14.5703125" style="2" customWidth="1"/>
    <col min="4" max="4" width="8.42578125" style="2" hidden="1" customWidth="1"/>
    <col min="5" max="5" width="15" style="2" customWidth="1"/>
    <col min="6" max="6" width="15" style="71" customWidth="1"/>
    <col min="7" max="7" width="6.7109375" style="2" hidden="1" customWidth="1"/>
    <col min="8" max="8" width="15" style="2" customWidth="1"/>
    <col min="9" max="9" width="18.28515625" style="2" customWidth="1"/>
    <col min="10" max="10" width="11.28515625" style="2" customWidth="1"/>
    <col min="11" max="16384" width="9.140625" style="2"/>
  </cols>
  <sheetData>
    <row r="1" spans="1:19" ht="18">
      <c r="A1" s="107" t="s">
        <v>64</v>
      </c>
      <c r="B1" s="107"/>
      <c r="C1" s="107"/>
      <c r="D1" s="107"/>
      <c r="E1" s="107"/>
      <c r="F1" s="107"/>
      <c r="G1" s="107"/>
      <c r="H1" s="107"/>
    </row>
    <row r="2" spans="1:19" ht="18">
      <c r="A2" s="107" t="s">
        <v>463</v>
      </c>
      <c r="B2" s="107"/>
      <c r="C2" s="107"/>
      <c r="D2" s="107"/>
      <c r="E2" s="107"/>
      <c r="F2" s="107"/>
      <c r="G2" s="107"/>
      <c r="H2" s="107"/>
    </row>
    <row r="3" spans="1:19" ht="15">
      <c r="A3" s="3"/>
      <c r="B3" s="3"/>
      <c r="C3" s="3"/>
      <c r="D3" s="3"/>
      <c r="E3" s="3"/>
      <c r="F3" s="108"/>
      <c r="G3" s="108"/>
      <c r="H3" s="108"/>
    </row>
    <row r="4" spans="1:19" s="6" customFormat="1" ht="110.25" customHeight="1">
      <c r="A4" s="4" t="s">
        <v>65</v>
      </c>
      <c r="B4" s="4" t="s">
        <v>66</v>
      </c>
      <c r="C4" s="4" t="s">
        <v>453</v>
      </c>
      <c r="D4" s="4" t="s">
        <v>67</v>
      </c>
      <c r="E4" s="4" t="s">
        <v>152</v>
      </c>
      <c r="F4" s="4" t="s">
        <v>464</v>
      </c>
      <c r="G4" s="4" t="s">
        <v>68</v>
      </c>
      <c r="H4" s="5" t="s">
        <v>153</v>
      </c>
    </row>
    <row r="5" spans="1:19" s="6" customFormat="1" ht="15">
      <c r="A5" s="7">
        <v>1</v>
      </c>
      <c r="B5" s="7">
        <v>2</v>
      </c>
      <c r="C5" s="4">
        <v>3</v>
      </c>
      <c r="D5" s="7"/>
      <c r="E5" s="4">
        <v>4</v>
      </c>
      <c r="F5" s="4">
        <v>5</v>
      </c>
      <c r="G5" s="7"/>
      <c r="H5" s="8">
        <v>6</v>
      </c>
    </row>
    <row r="6" spans="1:19" ht="15">
      <c r="A6" s="9">
        <v>100</v>
      </c>
      <c r="B6" s="10" t="s">
        <v>69</v>
      </c>
      <c r="C6" s="11">
        <f>SUM(C7:C14)</f>
        <v>151293.82</v>
      </c>
      <c r="D6" s="11"/>
      <c r="E6" s="11">
        <f>SUM(E7:E14)</f>
        <v>146208.82</v>
      </c>
      <c r="F6" s="11">
        <f>SUM(F7:F14)</f>
        <v>17130.171849999999</v>
      </c>
      <c r="G6" s="12"/>
      <c r="H6" s="11">
        <f>F6/E6*100</f>
        <v>11.716236988986026</v>
      </c>
    </row>
    <row r="7" spans="1:19" s="17" customFormat="1" ht="30">
      <c r="A7" s="13">
        <v>102</v>
      </c>
      <c r="B7" s="14" t="s">
        <v>70</v>
      </c>
      <c r="C7" s="15">
        <v>2704.38</v>
      </c>
      <c r="D7" s="15"/>
      <c r="E7" s="15">
        <v>2704.38</v>
      </c>
      <c r="F7" s="15">
        <v>277.61675000000002</v>
      </c>
      <c r="G7" s="16"/>
      <c r="H7" s="19">
        <f>F7/E7*100</f>
        <v>10.265449012342941</v>
      </c>
    </row>
    <row r="8" spans="1:19" ht="45">
      <c r="A8" s="18">
        <v>103</v>
      </c>
      <c r="B8" s="14" t="s">
        <v>71</v>
      </c>
      <c r="C8" s="19">
        <v>4750.1400000000003</v>
      </c>
      <c r="D8" s="19"/>
      <c r="E8" s="19">
        <v>4750.1400000000003</v>
      </c>
      <c r="F8" s="19">
        <v>429.76445999999999</v>
      </c>
      <c r="G8" s="20"/>
      <c r="H8" s="19">
        <f>F8/E8*100</f>
        <v>9.0474061817125371</v>
      </c>
      <c r="L8" s="21"/>
      <c r="M8" s="21"/>
      <c r="N8" s="22"/>
      <c r="O8" s="21"/>
      <c r="P8" s="21"/>
      <c r="Q8" s="21"/>
      <c r="R8" s="21"/>
      <c r="S8" s="23"/>
    </row>
    <row r="9" spans="1:19" ht="60">
      <c r="A9" s="18">
        <v>104</v>
      </c>
      <c r="B9" s="14" t="s">
        <v>72</v>
      </c>
      <c r="C9" s="19">
        <v>98141.88</v>
      </c>
      <c r="D9" s="19"/>
      <c r="E9" s="19">
        <v>98141.88</v>
      </c>
      <c r="F9" s="19">
        <v>9742.2175299999999</v>
      </c>
      <c r="G9" s="20"/>
      <c r="H9" s="19">
        <f t="shared" ref="H9:H63" si="0">F9/E9*100</f>
        <v>9.926666913248452</v>
      </c>
      <c r="L9" s="24"/>
      <c r="M9" s="25"/>
      <c r="N9" s="26"/>
      <c r="O9" s="27"/>
      <c r="P9" s="28"/>
      <c r="Q9" s="27"/>
      <c r="R9" s="28"/>
      <c r="S9" s="23"/>
    </row>
    <row r="10" spans="1:19" ht="15">
      <c r="A10" s="18">
        <v>105</v>
      </c>
      <c r="B10" s="14" t="s">
        <v>73</v>
      </c>
      <c r="C10" s="19">
        <v>10</v>
      </c>
      <c r="D10" s="19"/>
      <c r="E10" s="19">
        <v>10</v>
      </c>
      <c r="F10" s="19">
        <v>0</v>
      </c>
      <c r="G10" s="20"/>
      <c r="H10" s="19">
        <f t="shared" si="0"/>
        <v>0</v>
      </c>
      <c r="L10" s="29"/>
      <c r="M10" s="30"/>
      <c r="N10" s="31"/>
      <c r="O10" s="32"/>
      <c r="P10" s="32"/>
      <c r="Q10" s="32"/>
      <c r="R10" s="33"/>
      <c r="S10" s="23"/>
    </row>
    <row r="11" spans="1:19" ht="45">
      <c r="A11" s="18">
        <v>106</v>
      </c>
      <c r="B11" s="14" t="s">
        <v>74</v>
      </c>
      <c r="C11" s="19">
        <v>24762.82</v>
      </c>
      <c r="D11" s="19"/>
      <c r="E11" s="19">
        <v>24762.82</v>
      </c>
      <c r="F11" s="19">
        <v>3281.38015</v>
      </c>
      <c r="G11" s="20"/>
      <c r="H11" s="19">
        <f t="shared" si="0"/>
        <v>13.251237742712663</v>
      </c>
      <c r="L11" s="34"/>
      <c r="M11" s="30"/>
      <c r="N11" s="35"/>
      <c r="O11" s="36"/>
      <c r="P11" s="36"/>
      <c r="Q11" s="36"/>
      <c r="R11" s="33"/>
      <c r="S11" s="23"/>
    </row>
    <row r="12" spans="1:19" ht="15">
      <c r="A12" s="18">
        <v>107</v>
      </c>
      <c r="B12" s="14" t="s">
        <v>75</v>
      </c>
      <c r="C12" s="19">
        <v>0</v>
      </c>
      <c r="D12" s="19"/>
      <c r="E12" s="19">
        <v>0</v>
      </c>
      <c r="F12" s="19">
        <v>0</v>
      </c>
      <c r="G12" s="20"/>
      <c r="H12" s="19">
        <v>0</v>
      </c>
      <c r="L12" s="34"/>
      <c r="M12" s="30"/>
      <c r="N12" s="35"/>
      <c r="O12" s="36"/>
      <c r="P12" s="33"/>
      <c r="Q12" s="36"/>
      <c r="R12" s="33"/>
      <c r="S12" s="23"/>
    </row>
    <row r="13" spans="1:19" ht="15">
      <c r="A13" s="18">
        <v>111</v>
      </c>
      <c r="B13" s="14" t="s">
        <v>357</v>
      </c>
      <c r="C13" s="19">
        <v>10000</v>
      </c>
      <c r="D13" s="19"/>
      <c r="E13" s="19">
        <v>4915</v>
      </c>
      <c r="F13" s="19">
        <v>0</v>
      </c>
      <c r="G13" s="20"/>
      <c r="H13" s="19">
        <v>49.34</v>
      </c>
      <c r="I13" s="37"/>
      <c r="J13" s="38"/>
      <c r="L13" s="34"/>
      <c r="M13" s="30"/>
      <c r="N13" s="35"/>
      <c r="O13" s="36"/>
      <c r="P13" s="36"/>
      <c r="Q13" s="36"/>
      <c r="R13" s="33"/>
      <c r="S13" s="23"/>
    </row>
    <row r="14" spans="1:19" ht="15">
      <c r="A14" s="18">
        <v>113</v>
      </c>
      <c r="B14" s="14" t="s">
        <v>76</v>
      </c>
      <c r="C14" s="19">
        <v>10924.6</v>
      </c>
      <c r="D14" s="19"/>
      <c r="E14" s="19">
        <v>10924.6</v>
      </c>
      <c r="F14" s="19">
        <v>3399.1929599999999</v>
      </c>
      <c r="G14" s="20"/>
      <c r="H14" s="19">
        <f t="shared" si="0"/>
        <v>31.115033593907327</v>
      </c>
      <c r="L14" s="34"/>
      <c r="M14" s="30"/>
      <c r="N14" s="35"/>
      <c r="O14" s="36"/>
      <c r="P14" s="33"/>
      <c r="Q14" s="36"/>
      <c r="R14" s="33"/>
      <c r="S14" s="23"/>
    </row>
    <row r="15" spans="1:19" ht="30">
      <c r="A15" s="39">
        <v>300</v>
      </c>
      <c r="B15" s="40" t="s">
        <v>77</v>
      </c>
      <c r="C15" s="41">
        <f>SUM(C16:C19)</f>
        <v>12755.75</v>
      </c>
      <c r="D15" s="41"/>
      <c r="E15" s="41">
        <f>SUM(E16:E19)</f>
        <v>12755.75</v>
      </c>
      <c r="F15" s="41">
        <f>SUM(F16:F19)</f>
        <v>1864.7429999999999</v>
      </c>
      <c r="G15" s="42"/>
      <c r="H15" s="41">
        <f t="shared" si="0"/>
        <v>14.618842482801872</v>
      </c>
      <c r="J15" s="43"/>
      <c r="L15" s="34"/>
      <c r="M15" s="30"/>
      <c r="N15" s="35"/>
      <c r="O15" s="36"/>
      <c r="P15" s="36"/>
      <c r="Q15" s="36"/>
      <c r="R15" s="33"/>
      <c r="S15" s="23"/>
    </row>
    <row r="16" spans="1:19" ht="15">
      <c r="A16" s="18">
        <v>302</v>
      </c>
      <c r="B16" s="14" t="s">
        <v>78</v>
      </c>
      <c r="C16" s="19">
        <v>0</v>
      </c>
      <c r="D16" s="19"/>
      <c r="E16" s="19">
        <v>0</v>
      </c>
      <c r="F16" s="19">
        <v>0</v>
      </c>
      <c r="G16" s="20"/>
      <c r="H16" s="19">
        <v>0</v>
      </c>
      <c r="L16" s="34"/>
      <c r="M16" s="30"/>
      <c r="N16" s="35"/>
      <c r="O16" s="36"/>
      <c r="P16" s="36"/>
      <c r="Q16" s="36"/>
      <c r="R16" s="33"/>
      <c r="S16" s="23"/>
    </row>
    <row r="17" spans="1:19" ht="45">
      <c r="A17" s="18">
        <v>309</v>
      </c>
      <c r="B17" s="14" t="s">
        <v>79</v>
      </c>
      <c r="C17" s="19">
        <v>762.53</v>
      </c>
      <c r="D17" s="19"/>
      <c r="E17" s="19">
        <v>762.53</v>
      </c>
      <c r="F17" s="19">
        <v>0</v>
      </c>
      <c r="G17" s="20"/>
      <c r="H17" s="19">
        <f t="shared" si="0"/>
        <v>0</v>
      </c>
      <c r="L17" s="34"/>
      <c r="M17" s="30"/>
      <c r="N17" s="35"/>
      <c r="O17" s="36"/>
      <c r="P17" s="33"/>
      <c r="Q17" s="36"/>
      <c r="R17" s="33"/>
      <c r="S17" s="23"/>
    </row>
    <row r="18" spans="1:19" ht="15">
      <c r="A18" s="18">
        <v>310</v>
      </c>
      <c r="B18" s="14" t="s">
        <v>80</v>
      </c>
      <c r="C18" s="19">
        <v>10191.89</v>
      </c>
      <c r="D18" s="19"/>
      <c r="E18" s="19">
        <v>10191.89</v>
      </c>
      <c r="F18" s="19">
        <v>1634.7429999999999</v>
      </c>
      <c r="G18" s="20"/>
      <c r="H18" s="19">
        <f t="shared" si="0"/>
        <v>16.039645247348627</v>
      </c>
      <c r="L18" s="44"/>
      <c r="M18" s="45"/>
      <c r="N18" s="46"/>
      <c r="O18" s="47"/>
      <c r="P18" s="47"/>
      <c r="Q18" s="47"/>
      <c r="R18" s="33"/>
      <c r="S18" s="23"/>
    </row>
    <row r="19" spans="1:19" ht="30">
      <c r="A19" s="18">
        <v>314</v>
      </c>
      <c r="B19" s="14" t="s">
        <v>81</v>
      </c>
      <c r="C19" s="19">
        <v>1801.33</v>
      </c>
      <c r="D19" s="19"/>
      <c r="E19" s="19">
        <v>1801.33</v>
      </c>
      <c r="F19" s="19">
        <v>230</v>
      </c>
      <c r="G19" s="20"/>
      <c r="H19" s="19">
        <f t="shared" si="0"/>
        <v>12.76834339071686</v>
      </c>
      <c r="L19" s="34"/>
      <c r="M19" s="30"/>
      <c r="N19" s="48"/>
      <c r="O19" s="36"/>
      <c r="P19" s="36"/>
      <c r="Q19" s="36"/>
      <c r="R19" s="33"/>
      <c r="S19" s="23"/>
    </row>
    <row r="20" spans="1:19" ht="15">
      <c r="A20" s="49">
        <v>400</v>
      </c>
      <c r="B20" s="10" t="s">
        <v>82</v>
      </c>
      <c r="C20" s="11">
        <f>SUM(C21:C26)</f>
        <v>197054.06</v>
      </c>
      <c r="D20" s="11"/>
      <c r="E20" s="11">
        <f>SUM(E21:E26)</f>
        <v>197237.06</v>
      </c>
      <c r="F20" s="11">
        <f>SUM(F21:F26)</f>
        <v>1013.6404</v>
      </c>
      <c r="G20" s="12"/>
      <c r="H20" s="11">
        <f t="shared" si="0"/>
        <v>0.51391984853150829</v>
      </c>
      <c r="L20" s="34"/>
      <c r="M20" s="30"/>
      <c r="N20" s="48"/>
      <c r="O20" s="36"/>
      <c r="P20" s="36"/>
      <c r="Q20" s="36"/>
      <c r="R20" s="33"/>
      <c r="S20" s="23"/>
    </row>
    <row r="21" spans="1:19" ht="15">
      <c r="A21" s="18">
        <v>405</v>
      </c>
      <c r="B21" s="14" t="s">
        <v>83</v>
      </c>
      <c r="C21" s="19">
        <v>1135.8</v>
      </c>
      <c r="D21" s="19"/>
      <c r="E21" s="19">
        <v>1135.8</v>
      </c>
      <c r="F21" s="19">
        <v>0</v>
      </c>
      <c r="G21" s="20"/>
      <c r="H21" s="19">
        <f t="shared" si="0"/>
        <v>0</v>
      </c>
      <c r="L21" s="34"/>
      <c r="M21" s="30"/>
      <c r="N21" s="48"/>
      <c r="O21" s="36"/>
      <c r="P21" s="36"/>
      <c r="Q21" s="36"/>
      <c r="R21" s="33"/>
      <c r="S21" s="23"/>
    </row>
    <row r="22" spans="1:19" ht="15">
      <c r="A22" s="18">
        <v>406</v>
      </c>
      <c r="B22" s="14" t="s">
        <v>84</v>
      </c>
      <c r="C22" s="19">
        <v>2033</v>
      </c>
      <c r="D22" s="19"/>
      <c r="E22" s="19">
        <v>2033</v>
      </c>
      <c r="F22" s="19">
        <v>0</v>
      </c>
      <c r="G22" s="20"/>
      <c r="H22" s="19">
        <f t="shared" si="0"/>
        <v>0</v>
      </c>
      <c r="L22" s="34"/>
      <c r="M22" s="30"/>
      <c r="N22" s="48"/>
      <c r="O22" s="36"/>
      <c r="P22" s="36"/>
      <c r="Q22" s="36"/>
      <c r="R22" s="33"/>
      <c r="S22" s="23"/>
    </row>
    <row r="23" spans="1:19" ht="15">
      <c r="A23" s="18">
        <v>408</v>
      </c>
      <c r="B23" s="50" t="s">
        <v>85</v>
      </c>
      <c r="C23" s="19">
        <v>2464</v>
      </c>
      <c r="D23" s="19"/>
      <c r="E23" s="19">
        <v>2464</v>
      </c>
      <c r="F23" s="19">
        <v>0</v>
      </c>
      <c r="G23" s="20"/>
      <c r="H23" s="19">
        <f t="shared" si="0"/>
        <v>0</v>
      </c>
      <c r="L23" s="51"/>
      <c r="M23" s="25"/>
      <c r="N23" s="52"/>
      <c r="O23" s="27"/>
      <c r="P23" s="26"/>
      <c r="Q23" s="27"/>
      <c r="R23" s="33"/>
      <c r="S23" s="23"/>
    </row>
    <row r="24" spans="1:19" ht="15">
      <c r="A24" s="18">
        <v>409</v>
      </c>
      <c r="B24" s="53" t="s">
        <v>86</v>
      </c>
      <c r="C24" s="19">
        <v>181548</v>
      </c>
      <c r="D24" s="19"/>
      <c r="E24" s="19">
        <v>181548</v>
      </c>
      <c r="F24" s="19">
        <v>615.67714000000001</v>
      </c>
      <c r="G24" s="20"/>
      <c r="H24" s="19">
        <f t="shared" si="0"/>
        <v>0.33912636878401303</v>
      </c>
      <c r="L24" s="34"/>
      <c r="M24" s="30"/>
      <c r="N24" s="48"/>
      <c r="O24" s="36"/>
      <c r="P24" s="36"/>
      <c r="Q24" s="36"/>
      <c r="R24" s="33"/>
      <c r="S24" s="23"/>
    </row>
    <row r="25" spans="1:19" ht="15">
      <c r="A25" s="18">
        <v>410</v>
      </c>
      <c r="B25" s="53" t="s">
        <v>87</v>
      </c>
      <c r="C25" s="19">
        <v>900</v>
      </c>
      <c r="D25" s="19"/>
      <c r="E25" s="19">
        <v>1083</v>
      </c>
      <c r="F25" s="19">
        <v>183</v>
      </c>
      <c r="G25" s="20"/>
      <c r="H25" s="19">
        <f t="shared" si="0"/>
        <v>16.897506925207757</v>
      </c>
      <c r="L25" s="34"/>
      <c r="M25" s="30"/>
      <c r="N25" s="48"/>
      <c r="O25" s="36"/>
      <c r="P25" s="36"/>
      <c r="Q25" s="36"/>
      <c r="R25" s="33"/>
      <c r="S25" s="23"/>
    </row>
    <row r="26" spans="1:19" ht="21" customHeight="1">
      <c r="A26" s="18">
        <v>412</v>
      </c>
      <c r="B26" s="50" t="s">
        <v>88</v>
      </c>
      <c r="C26" s="19">
        <v>8973.26</v>
      </c>
      <c r="D26" s="19"/>
      <c r="E26" s="19">
        <v>8973.26</v>
      </c>
      <c r="F26" s="19">
        <v>214.96325999999999</v>
      </c>
      <c r="G26" s="20"/>
      <c r="H26" s="19">
        <f t="shared" si="0"/>
        <v>2.3955982552606296</v>
      </c>
      <c r="L26" s="34"/>
      <c r="M26" s="54"/>
      <c r="N26" s="48"/>
      <c r="O26" s="36"/>
      <c r="P26" s="36"/>
      <c r="Q26" s="36"/>
      <c r="R26" s="33"/>
      <c r="S26" s="23"/>
    </row>
    <row r="27" spans="1:19" s="55" customFormat="1" ht="15">
      <c r="A27" s="9">
        <v>500</v>
      </c>
      <c r="B27" s="10" t="s">
        <v>89</v>
      </c>
      <c r="C27" s="11">
        <f>SUM(C28:C31)</f>
        <v>491118.04</v>
      </c>
      <c r="D27" s="11"/>
      <c r="E27" s="11">
        <f>SUM(E28:E31)</f>
        <v>510253.04</v>
      </c>
      <c r="F27" s="11">
        <f>SUM(F28:F31)</f>
        <v>14134.132900000001</v>
      </c>
      <c r="G27" s="12"/>
      <c r="H27" s="11">
        <f t="shared" si="0"/>
        <v>2.7700242413058436</v>
      </c>
      <c r="J27" s="56" t="s">
        <v>58</v>
      </c>
      <c r="L27" s="34"/>
      <c r="M27" s="57"/>
      <c r="N27" s="48"/>
      <c r="O27" s="36"/>
      <c r="P27" s="33"/>
      <c r="Q27" s="36"/>
      <c r="R27" s="33"/>
      <c r="S27" s="58"/>
    </row>
    <row r="28" spans="1:19" ht="15">
      <c r="A28" s="18">
        <v>501</v>
      </c>
      <c r="B28" s="50" t="s">
        <v>90</v>
      </c>
      <c r="C28" s="19">
        <v>265904.87</v>
      </c>
      <c r="D28" s="19"/>
      <c r="E28" s="19">
        <v>265904.87</v>
      </c>
      <c r="F28" s="19">
        <v>534.77427</v>
      </c>
      <c r="G28" s="20"/>
      <c r="H28" s="19">
        <f t="shared" si="0"/>
        <v>0.20111488368001687</v>
      </c>
      <c r="L28" s="34"/>
      <c r="M28" s="57"/>
      <c r="N28" s="48"/>
      <c r="O28" s="36"/>
      <c r="P28" s="36"/>
      <c r="Q28" s="36"/>
      <c r="R28" s="33"/>
      <c r="S28" s="23"/>
    </row>
    <row r="29" spans="1:19" ht="15">
      <c r="A29" s="18">
        <v>502</v>
      </c>
      <c r="B29" s="50" t="s">
        <v>91</v>
      </c>
      <c r="C29" s="19">
        <v>101414.18</v>
      </c>
      <c r="D29" s="19"/>
      <c r="E29" s="19">
        <v>106326.32</v>
      </c>
      <c r="F29" s="19">
        <v>6027.8199400000003</v>
      </c>
      <c r="G29" s="20"/>
      <c r="H29" s="19">
        <f t="shared" si="0"/>
        <v>5.6691700982409623</v>
      </c>
      <c r="I29" s="43"/>
      <c r="J29" s="43"/>
      <c r="L29" s="34"/>
      <c r="M29" s="54"/>
      <c r="N29" s="48"/>
      <c r="O29" s="36"/>
      <c r="P29" s="33"/>
      <c r="Q29" s="36"/>
      <c r="R29" s="33"/>
      <c r="S29" s="23"/>
    </row>
    <row r="30" spans="1:19" ht="15">
      <c r="A30" s="18">
        <v>503</v>
      </c>
      <c r="B30" s="50" t="s">
        <v>92</v>
      </c>
      <c r="C30" s="19">
        <v>108820.5</v>
      </c>
      <c r="D30" s="19"/>
      <c r="E30" s="19">
        <v>122870.5</v>
      </c>
      <c r="F30" s="19">
        <v>5977.0609400000003</v>
      </c>
      <c r="G30" s="20"/>
      <c r="H30" s="19">
        <f t="shared" si="0"/>
        <v>4.8645207271069948</v>
      </c>
      <c r="L30" s="24"/>
      <c r="M30" s="25"/>
      <c r="N30" s="26"/>
      <c r="O30" s="27"/>
      <c r="P30" s="28"/>
      <c r="Q30" s="27"/>
      <c r="R30" s="33"/>
      <c r="S30" s="23"/>
    </row>
    <row r="31" spans="1:19" ht="30">
      <c r="A31" s="18">
        <v>505</v>
      </c>
      <c r="B31" s="50" t="s">
        <v>93</v>
      </c>
      <c r="C31" s="19">
        <v>14978.49</v>
      </c>
      <c r="D31" s="19"/>
      <c r="E31" s="19">
        <v>15151.35</v>
      </c>
      <c r="F31" s="19">
        <v>1594.47775</v>
      </c>
      <c r="G31" s="20"/>
      <c r="H31" s="19">
        <f t="shared" si="0"/>
        <v>10.523667857979651</v>
      </c>
      <c r="L31" s="34"/>
      <c r="M31" s="54"/>
      <c r="N31" s="35"/>
      <c r="O31" s="36"/>
      <c r="P31" s="36"/>
      <c r="Q31" s="36"/>
      <c r="R31" s="33"/>
      <c r="S31" s="23"/>
    </row>
    <row r="32" spans="1:19" s="55" customFormat="1" ht="15">
      <c r="A32" s="9">
        <v>600</v>
      </c>
      <c r="B32" s="10" t="s">
        <v>94</v>
      </c>
      <c r="C32" s="11">
        <f>SUM(C33:C35)</f>
        <v>4333.3</v>
      </c>
      <c r="D32" s="11">
        <f>SUM(D35)</f>
        <v>0</v>
      </c>
      <c r="E32" s="11">
        <f>SUM(E33:E35)</f>
        <v>4333.3</v>
      </c>
      <c r="F32" s="11">
        <f>SUM(F33:F35)</f>
        <v>84</v>
      </c>
      <c r="G32" s="12"/>
      <c r="H32" s="11">
        <f t="shared" si="0"/>
        <v>1.9384764498188447</v>
      </c>
      <c r="L32" s="34"/>
      <c r="M32" s="54"/>
      <c r="N32" s="35"/>
      <c r="O32" s="36"/>
      <c r="P32" s="33"/>
      <c r="Q32" s="36"/>
      <c r="R32" s="33"/>
      <c r="S32" s="58"/>
    </row>
    <row r="33" spans="1:19" s="55" customFormat="1" ht="15">
      <c r="A33" s="59">
        <v>602</v>
      </c>
      <c r="B33" s="50" t="s">
        <v>95</v>
      </c>
      <c r="C33" s="19">
        <v>90.1</v>
      </c>
      <c r="D33" s="19"/>
      <c r="E33" s="19">
        <v>90.1</v>
      </c>
      <c r="F33" s="19">
        <v>0</v>
      </c>
      <c r="G33" s="20"/>
      <c r="H33" s="19">
        <f t="shared" si="0"/>
        <v>0</v>
      </c>
      <c r="L33" s="34"/>
      <c r="M33" s="54"/>
      <c r="N33" s="35"/>
      <c r="O33" s="36"/>
      <c r="P33" s="33"/>
      <c r="Q33" s="36"/>
      <c r="R33" s="33"/>
      <c r="S33" s="58"/>
    </row>
    <row r="34" spans="1:19" s="55" customFormat="1" ht="30">
      <c r="A34" s="59">
        <v>603</v>
      </c>
      <c r="B34" s="50" t="s">
        <v>96</v>
      </c>
      <c r="C34" s="19">
        <v>758.8</v>
      </c>
      <c r="D34" s="19"/>
      <c r="E34" s="19">
        <v>758.8</v>
      </c>
      <c r="F34" s="19">
        <v>0</v>
      </c>
      <c r="G34" s="20"/>
      <c r="H34" s="19">
        <f t="shared" si="0"/>
        <v>0</v>
      </c>
      <c r="L34" s="34"/>
      <c r="M34" s="54"/>
      <c r="N34" s="35"/>
      <c r="O34" s="36"/>
      <c r="P34" s="33"/>
      <c r="Q34" s="36"/>
      <c r="R34" s="33"/>
      <c r="S34" s="58"/>
    </row>
    <row r="35" spans="1:19" s="55" customFormat="1" ht="30">
      <c r="A35" s="59">
        <v>605</v>
      </c>
      <c r="B35" s="50" t="s">
        <v>97</v>
      </c>
      <c r="C35" s="19">
        <v>3484.4</v>
      </c>
      <c r="D35" s="19"/>
      <c r="E35" s="19">
        <v>3484.4</v>
      </c>
      <c r="F35" s="19">
        <v>84</v>
      </c>
      <c r="G35" s="20"/>
      <c r="H35" s="19">
        <f t="shared" si="0"/>
        <v>2.4107450350132016</v>
      </c>
      <c r="L35" s="34"/>
      <c r="M35" s="54"/>
      <c r="N35" s="48"/>
      <c r="O35" s="36"/>
      <c r="P35" s="36"/>
      <c r="Q35" s="36"/>
      <c r="R35" s="33"/>
      <c r="S35" s="58"/>
    </row>
    <row r="36" spans="1:19" s="55" customFormat="1" ht="15">
      <c r="A36" s="9">
        <v>700</v>
      </c>
      <c r="B36" s="10" t="s">
        <v>98</v>
      </c>
      <c r="C36" s="11">
        <f>SUM(C37:C41)</f>
        <v>1293007.98</v>
      </c>
      <c r="D36" s="11"/>
      <c r="E36" s="11">
        <f>SUM(E37:E41)</f>
        <v>1351323.2799999998</v>
      </c>
      <c r="F36" s="11">
        <f>SUM(F37:F41)</f>
        <v>208729.96799999999</v>
      </c>
      <c r="G36" s="12"/>
      <c r="H36" s="11">
        <f t="shared" si="0"/>
        <v>15.446338495700305</v>
      </c>
      <c r="J36" s="56" t="s">
        <v>58</v>
      </c>
      <c r="L36" s="34"/>
      <c r="M36" s="54"/>
      <c r="N36" s="35"/>
      <c r="O36" s="36"/>
      <c r="P36" s="33"/>
      <c r="Q36" s="36"/>
      <c r="R36" s="33"/>
      <c r="S36" s="58"/>
    </row>
    <row r="37" spans="1:19" s="55" customFormat="1" ht="15">
      <c r="A37" s="60">
        <v>701</v>
      </c>
      <c r="B37" s="50" t="s">
        <v>99</v>
      </c>
      <c r="C37" s="19">
        <v>446202.5</v>
      </c>
      <c r="D37" s="19"/>
      <c r="E37" s="19">
        <v>446202.5</v>
      </c>
      <c r="F37" s="19">
        <v>73549.714999999997</v>
      </c>
      <c r="G37" s="20"/>
      <c r="H37" s="19">
        <f t="shared" si="0"/>
        <v>16.48348339599173</v>
      </c>
      <c r="L37" s="24"/>
      <c r="M37" s="25"/>
      <c r="N37" s="26"/>
      <c r="O37" s="26"/>
      <c r="P37" s="26"/>
      <c r="Q37" s="27"/>
      <c r="R37" s="33"/>
      <c r="S37" s="58"/>
    </row>
    <row r="38" spans="1:19" s="55" customFormat="1" ht="15">
      <c r="A38" s="60">
        <v>702</v>
      </c>
      <c r="B38" s="50" t="s">
        <v>100</v>
      </c>
      <c r="C38" s="19">
        <v>584725.54</v>
      </c>
      <c r="D38" s="19"/>
      <c r="E38" s="19">
        <v>636031.93999999994</v>
      </c>
      <c r="F38" s="19">
        <v>105211.232</v>
      </c>
      <c r="G38" s="20"/>
      <c r="H38" s="19">
        <f t="shared" si="0"/>
        <v>16.541815808809854</v>
      </c>
      <c r="J38" s="56"/>
      <c r="L38" s="61"/>
      <c r="M38" s="54"/>
      <c r="N38" s="35"/>
      <c r="O38" s="36"/>
      <c r="P38" s="33"/>
      <c r="Q38" s="36"/>
      <c r="R38" s="33"/>
      <c r="S38" s="58"/>
    </row>
    <row r="39" spans="1:19" s="55" customFormat="1" ht="15">
      <c r="A39" s="60">
        <v>703</v>
      </c>
      <c r="B39" s="50" t="s">
        <v>154</v>
      </c>
      <c r="C39" s="19">
        <v>180915.65</v>
      </c>
      <c r="D39" s="19"/>
      <c r="E39" s="19">
        <v>180915.65</v>
      </c>
      <c r="F39" s="19">
        <v>23748.719000000001</v>
      </c>
      <c r="G39" s="20"/>
      <c r="H39" s="19">
        <f t="shared" si="0"/>
        <v>13.126956678429977</v>
      </c>
      <c r="L39" s="61"/>
      <c r="M39" s="54"/>
      <c r="N39" s="35"/>
      <c r="O39" s="36"/>
      <c r="P39" s="33"/>
      <c r="Q39" s="36"/>
      <c r="R39" s="33"/>
      <c r="S39" s="58"/>
    </row>
    <row r="40" spans="1:19" s="55" customFormat="1" ht="15">
      <c r="A40" s="60">
        <v>707</v>
      </c>
      <c r="B40" s="50" t="s">
        <v>101</v>
      </c>
      <c r="C40" s="19">
        <v>8577.4500000000007</v>
      </c>
      <c r="D40" s="19"/>
      <c r="E40" s="19">
        <v>8577.4500000000007</v>
      </c>
      <c r="F40" s="19">
        <v>834.33399999999995</v>
      </c>
      <c r="G40" s="20"/>
      <c r="H40" s="19">
        <f t="shared" si="0"/>
        <v>9.727063404624916</v>
      </c>
      <c r="L40" s="24"/>
      <c r="M40" s="25"/>
      <c r="N40" s="52"/>
      <c r="O40" s="27"/>
      <c r="P40" s="27"/>
      <c r="Q40" s="27"/>
      <c r="R40" s="33"/>
      <c r="S40" s="58"/>
    </row>
    <row r="41" spans="1:19" s="55" customFormat="1" ht="15">
      <c r="A41" s="60">
        <v>709</v>
      </c>
      <c r="B41" s="50" t="s">
        <v>102</v>
      </c>
      <c r="C41" s="19">
        <v>72586.84</v>
      </c>
      <c r="D41" s="19"/>
      <c r="E41" s="19">
        <v>79595.740000000005</v>
      </c>
      <c r="F41" s="19">
        <v>5385.9679999999998</v>
      </c>
      <c r="G41" s="20"/>
      <c r="H41" s="19">
        <f t="shared" si="0"/>
        <v>6.7666535922651132</v>
      </c>
      <c r="L41" s="62"/>
      <c r="M41" s="54"/>
      <c r="N41" s="48"/>
      <c r="O41" s="36"/>
      <c r="P41" s="33"/>
      <c r="Q41" s="36"/>
      <c r="R41" s="33"/>
      <c r="S41" s="58"/>
    </row>
    <row r="42" spans="1:19" s="55" customFormat="1" ht="15">
      <c r="A42" s="49">
        <v>800</v>
      </c>
      <c r="B42" s="10" t="s">
        <v>103</v>
      </c>
      <c r="C42" s="11">
        <f>SUM(C43:C44)</f>
        <v>123749.62</v>
      </c>
      <c r="D42" s="11"/>
      <c r="E42" s="11">
        <f>SUM(E43:E44)</f>
        <v>123749.62</v>
      </c>
      <c r="F42" s="11">
        <f>SUM(F43:F44)</f>
        <v>17585.075000000001</v>
      </c>
      <c r="G42" s="12"/>
      <c r="H42" s="11">
        <f t="shared" si="0"/>
        <v>14.21020525153936</v>
      </c>
      <c r="L42" s="62"/>
      <c r="M42" s="54"/>
      <c r="N42" s="48"/>
      <c r="O42" s="36"/>
      <c r="P42" s="36"/>
      <c r="Q42" s="36"/>
      <c r="R42" s="33"/>
      <c r="S42" s="58"/>
    </row>
    <row r="43" spans="1:19" s="55" customFormat="1" ht="15">
      <c r="A43" s="60">
        <v>801</v>
      </c>
      <c r="B43" s="50" t="s">
        <v>104</v>
      </c>
      <c r="C43" s="19">
        <v>93621.7</v>
      </c>
      <c r="D43" s="19"/>
      <c r="E43" s="19">
        <v>93621.7</v>
      </c>
      <c r="F43" s="19">
        <v>14332.5</v>
      </c>
      <c r="G43" s="20"/>
      <c r="H43" s="19">
        <f t="shared" si="0"/>
        <v>15.308950809481136</v>
      </c>
      <c r="L43" s="62"/>
      <c r="M43" s="54"/>
      <c r="N43" s="48"/>
      <c r="O43" s="36"/>
      <c r="P43" s="36"/>
      <c r="Q43" s="36"/>
      <c r="R43" s="33"/>
      <c r="S43" s="58"/>
    </row>
    <row r="44" spans="1:19" s="55" customFormat="1" ht="30">
      <c r="A44" s="60">
        <v>804</v>
      </c>
      <c r="B44" s="50" t="s">
        <v>105</v>
      </c>
      <c r="C44" s="19">
        <v>30127.919999999998</v>
      </c>
      <c r="D44" s="19"/>
      <c r="E44" s="19">
        <v>30127.919999999998</v>
      </c>
      <c r="F44" s="19">
        <v>3252.5749999999998</v>
      </c>
      <c r="G44" s="20"/>
      <c r="H44" s="19">
        <f t="shared" si="0"/>
        <v>10.795883021463148</v>
      </c>
      <c r="L44" s="62"/>
      <c r="M44" s="54"/>
      <c r="N44" s="48"/>
      <c r="O44" s="36"/>
      <c r="P44" s="33"/>
      <c r="Q44" s="36"/>
      <c r="R44" s="33"/>
      <c r="S44" s="58"/>
    </row>
    <row r="45" spans="1:19" s="55" customFormat="1" ht="15">
      <c r="A45" s="63">
        <v>900</v>
      </c>
      <c r="B45" s="10" t="s">
        <v>106</v>
      </c>
      <c r="C45" s="11">
        <f>SUM(C46:C46)</f>
        <v>338.21</v>
      </c>
      <c r="D45" s="11"/>
      <c r="E45" s="11">
        <f>SUM(E46:E46)</f>
        <v>338.21</v>
      </c>
      <c r="F45" s="11">
        <f>SUM(F46:F46)</f>
        <v>0</v>
      </c>
      <c r="G45" s="12"/>
      <c r="H45" s="19">
        <f t="shared" si="0"/>
        <v>0</v>
      </c>
      <c r="L45" s="51"/>
      <c r="M45" s="25"/>
      <c r="N45" s="52"/>
      <c r="O45" s="27"/>
      <c r="P45" s="27"/>
      <c r="Q45" s="27"/>
      <c r="R45" s="33"/>
      <c r="S45" s="58"/>
    </row>
    <row r="46" spans="1:19" s="55" customFormat="1" ht="15">
      <c r="A46" s="60">
        <v>909</v>
      </c>
      <c r="B46" s="50" t="s">
        <v>107</v>
      </c>
      <c r="C46" s="19">
        <v>338.21</v>
      </c>
      <c r="D46" s="19"/>
      <c r="E46" s="19">
        <v>338.21</v>
      </c>
      <c r="F46" s="19">
        <v>0</v>
      </c>
      <c r="G46" s="20"/>
      <c r="H46" s="19">
        <f t="shared" si="0"/>
        <v>0</v>
      </c>
      <c r="L46" s="62"/>
      <c r="M46" s="54"/>
      <c r="N46" s="48"/>
      <c r="O46" s="36"/>
      <c r="P46" s="36"/>
      <c r="Q46" s="36"/>
      <c r="R46" s="33"/>
      <c r="S46" s="58"/>
    </row>
    <row r="47" spans="1:19" s="55" customFormat="1" ht="15">
      <c r="A47" s="64">
        <v>1000</v>
      </c>
      <c r="B47" s="10" t="s">
        <v>108</v>
      </c>
      <c r="C47" s="11">
        <f>SUM(C48:C52)</f>
        <v>144551.91</v>
      </c>
      <c r="D47" s="11"/>
      <c r="E47" s="11">
        <f>SUM(E48:E52)</f>
        <v>148230.15400000001</v>
      </c>
      <c r="F47" s="11">
        <f>SUM(F48:F52)</f>
        <v>28738.307000000001</v>
      </c>
      <c r="G47" s="12"/>
      <c r="H47" s="11">
        <f t="shared" si="0"/>
        <v>19.387625408525178</v>
      </c>
      <c r="L47" s="62"/>
      <c r="M47" s="54"/>
      <c r="N47" s="48"/>
      <c r="O47" s="36"/>
      <c r="P47" s="36"/>
      <c r="Q47" s="36"/>
      <c r="R47" s="33"/>
      <c r="S47" s="58"/>
    </row>
    <row r="48" spans="1:19" s="55" customFormat="1" ht="15">
      <c r="A48" s="65">
        <v>1001</v>
      </c>
      <c r="B48" s="50" t="s">
        <v>109</v>
      </c>
      <c r="C48" s="19">
        <v>12257.45</v>
      </c>
      <c r="D48" s="19"/>
      <c r="E48" s="19">
        <v>12257.45</v>
      </c>
      <c r="F48" s="19">
        <v>942.36300000000006</v>
      </c>
      <c r="G48" s="20"/>
      <c r="H48" s="19">
        <f t="shared" si="0"/>
        <v>7.6880835736633637</v>
      </c>
      <c r="L48" s="66"/>
      <c r="M48" s="25"/>
      <c r="N48" s="52"/>
      <c r="O48" s="27"/>
      <c r="P48" s="28"/>
      <c r="Q48" s="27"/>
      <c r="R48" s="33"/>
      <c r="S48" s="58"/>
    </row>
    <row r="49" spans="1:19" s="55" customFormat="1" ht="15">
      <c r="A49" s="65">
        <v>1002</v>
      </c>
      <c r="B49" s="50" t="s">
        <v>110</v>
      </c>
      <c r="C49" s="19">
        <v>3969.4</v>
      </c>
      <c r="D49" s="19"/>
      <c r="E49" s="19">
        <v>3969.4</v>
      </c>
      <c r="F49" s="19">
        <v>700</v>
      </c>
      <c r="G49" s="20"/>
      <c r="H49" s="19">
        <f t="shared" si="0"/>
        <v>17.634907038847182</v>
      </c>
      <c r="L49" s="62"/>
      <c r="M49" s="54"/>
      <c r="N49" s="48"/>
      <c r="O49" s="36"/>
      <c r="P49" s="36"/>
      <c r="Q49" s="36"/>
      <c r="R49" s="33"/>
      <c r="S49" s="58"/>
    </row>
    <row r="50" spans="1:19" s="55" customFormat="1" ht="15">
      <c r="A50" s="65">
        <v>1003</v>
      </c>
      <c r="B50" s="50" t="s">
        <v>111</v>
      </c>
      <c r="C50" s="19">
        <v>118865.2</v>
      </c>
      <c r="D50" s="19"/>
      <c r="E50" s="19">
        <v>119544.3</v>
      </c>
      <c r="F50" s="19">
        <v>26585.152999999998</v>
      </c>
      <c r="G50" s="20"/>
      <c r="H50" s="19">
        <f t="shared" si="0"/>
        <v>22.238745803856812</v>
      </c>
      <c r="J50" s="56"/>
      <c r="L50" s="67"/>
      <c r="M50" s="25"/>
      <c r="N50" s="52"/>
      <c r="O50" s="27"/>
      <c r="P50" s="28"/>
      <c r="Q50" s="27"/>
      <c r="R50" s="33"/>
      <c r="S50" s="58"/>
    </row>
    <row r="51" spans="1:19" s="55" customFormat="1" ht="15">
      <c r="A51" s="65">
        <v>1004</v>
      </c>
      <c r="B51" s="50" t="s">
        <v>258</v>
      </c>
      <c r="C51" s="19">
        <v>2501.16</v>
      </c>
      <c r="D51" s="19"/>
      <c r="E51" s="19">
        <v>5500.3040000000001</v>
      </c>
      <c r="F51" s="19">
        <v>58.55</v>
      </c>
      <c r="G51" s="20"/>
      <c r="H51" s="19">
        <f t="shared" ref="H51" si="1">F51/E51*100</f>
        <v>1.0644866174669618</v>
      </c>
      <c r="J51" s="56"/>
      <c r="L51" s="67"/>
      <c r="M51" s="25"/>
      <c r="N51" s="52"/>
      <c r="O51" s="27"/>
      <c r="P51" s="28"/>
      <c r="Q51" s="27"/>
      <c r="R51" s="33"/>
      <c r="S51" s="58"/>
    </row>
    <row r="52" spans="1:19" s="55" customFormat="1" ht="15">
      <c r="A52" s="65">
        <v>1006</v>
      </c>
      <c r="B52" s="50" t="s">
        <v>112</v>
      </c>
      <c r="C52" s="19">
        <v>6958.7</v>
      </c>
      <c r="D52" s="19"/>
      <c r="E52" s="19">
        <v>6958.7</v>
      </c>
      <c r="F52" s="19">
        <v>452.24099999999999</v>
      </c>
      <c r="G52" s="20"/>
      <c r="H52" s="19">
        <f t="shared" si="0"/>
        <v>6.4989293977323355</v>
      </c>
      <c r="L52" s="68"/>
      <c r="M52" s="54"/>
      <c r="N52" s="48"/>
      <c r="O52" s="36"/>
      <c r="P52" s="33"/>
      <c r="Q52" s="36"/>
      <c r="R52" s="33"/>
      <c r="S52" s="58"/>
    </row>
    <row r="53" spans="1:19" s="55" customFormat="1" ht="15">
      <c r="A53" s="64">
        <v>1100</v>
      </c>
      <c r="B53" s="10" t="s">
        <v>113</v>
      </c>
      <c r="C53" s="11">
        <f>SUM(C54:C56)</f>
        <v>115858.47</v>
      </c>
      <c r="D53" s="11"/>
      <c r="E53" s="11">
        <f t="shared" ref="E53:F53" si="2">SUM(E54:E56)</f>
        <v>99599.26999999999</v>
      </c>
      <c r="F53" s="11">
        <f t="shared" si="2"/>
        <v>5600</v>
      </c>
      <c r="G53" s="12"/>
      <c r="H53" s="11">
        <f t="shared" si="0"/>
        <v>5.6225311691541515</v>
      </c>
      <c r="L53" s="68"/>
      <c r="M53" s="54"/>
      <c r="N53" s="48"/>
      <c r="O53" s="36"/>
      <c r="P53" s="36"/>
      <c r="Q53" s="36"/>
      <c r="R53" s="33"/>
      <c r="S53" s="58"/>
    </row>
    <row r="54" spans="1:19" s="55" customFormat="1" ht="15">
      <c r="A54" s="65">
        <v>1101</v>
      </c>
      <c r="B54" s="50" t="s">
        <v>114</v>
      </c>
      <c r="C54" s="19">
        <v>24711.71</v>
      </c>
      <c r="D54" s="19"/>
      <c r="E54" s="19">
        <v>24711.71</v>
      </c>
      <c r="F54" s="19">
        <v>3800</v>
      </c>
      <c r="G54" s="20"/>
      <c r="H54" s="19">
        <f t="shared" si="0"/>
        <v>15.377325162847896</v>
      </c>
      <c r="L54" s="68"/>
      <c r="M54" s="54"/>
      <c r="N54" s="48"/>
      <c r="O54" s="36"/>
      <c r="P54" s="33"/>
      <c r="Q54" s="36"/>
      <c r="R54" s="33"/>
      <c r="S54" s="58"/>
    </row>
    <row r="55" spans="1:19" s="55" customFormat="1" ht="15">
      <c r="A55" s="65">
        <v>1102</v>
      </c>
      <c r="B55" s="50" t="s">
        <v>361</v>
      </c>
      <c r="C55" s="19">
        <v>72764.3</v>
      </c>
      <c r="D55" s="19"/>
      <c r="E55" s="19">
        <v>56505.1</v>
      </c>
      <c r="F55" s="19">
        <v>0</v>
      </c>
      <c r="G55" s="20"/>
      <c r="H55" s="19">
        <f t="shared" si="0"/>
        <v>0</v>
      </c>
      <c r="L55" s="68"/>
      <c r="M55" s="54"/>
      <c r="N55" s="48"/>
      <c r="O55" s="36"/>
      <c r="P55" s="33"/>
      <c r="Q55" s="36"/>
      <c r="R55" s="33"/>
      <c r="S55" s="58"/>
    </row>
    <row r="56" spans="1:19" s="55" customFormat="1" ht="15">
      <c r="A56" s="65">
        <v>1101</v>
      </c>
      <c r="B56" s="101" t="s">
        <v>353</v>
      </c>
      <c r="C56" s="19">
        <v>18382.46</v>
      </c>
      <c r="D56" s="19"/>
      <c r="E56" s="19">
        <v>18382.46</v>
      </c>
      <c r="F56" s="19">
        <v>1800</v>
      </c>
      <c r="G56" s="20"/>
      <c r="H56" s="19">
        <f t="shared" ref="H56" si="3">F56/E56*100</f>
        <v>9.7919429717241346</v>
      </c>
      <c r="L56" s="68"/>
      <c r="M56" s="54"/>
      <c r="N56" s="48"/>
      <c r="O56" s="36"/>
      <c r="P56" s="33"/>
      <c r="Q56" s="36"/>
      <c r="R56" s="33"/>
      <c r="S56" s="58"/>
    </row>
    <row r="57" spans="1:19" s="55" customFormat="1" ht="15">
      <c r="A57" s="64">
        <v>1200</v>
      </c>
      <c r="B57" s="10" t="s">
        <v>115</v>
      </c>
      <c r="C57" s="11">
        <f>SUM(C58+C60+C59)</f>
        <v>3785.2</v>
      </c>
      <c r="D57" s="11"/>
      <c r="E57" s="11">
        <f>SUM(E58+E60+E59)</f>
        <v>3785.2</v>
      </c>
      <c r="F57" s="11">
        <f>SUM(F58+F60+F59)</f>
        <v>120</v>
      </c>
      <c r="G57" s="12"/>
      <c r="H57" s="11">
        <f t="shared" si="0"/>
        <v>3.1702419951389622</v>
      </c>
      <c r="L57" s="68"/>
      <c r="M57" s="54"/>
      <c r="N57" s="48"/>
      <c r="O57" s="36"/>
      <c r="P57" s="36"/>
      <c r="Q57" s="36"/>
      <c r="R57" s="33"/>
      <c r="S57" s="58"/>
    </row>
    <row r="58" spans="1:19" s="55" customFormat="1" ht="15">
      <c r="A58" s="65">
        <v>1201</v>
      </c>
      <c r="B58" s="50" t="s">
        <v>116</v>
      </c>
      <c r="C58" s="19">
        <v>3037.5</v>
      </c>
      <c r="D58" s="19"/>
      <c r="E58" s="19">
        <v>3037.5</v>
      </c>
      <c r="F58" s="19">
        <v>100</v>
      </c>
      <c r="G58" s="20"/>
      <c r="H58" s="19">
        <f t="shared" si="0"/>
        <v>3.2921810699588478</v>
      </c>
      <c r="L58" s="67"/>
      <c r="M58" s="25"/>
      <c r="N58" s="52"/>
      <c r="O58" s="27"/>
      <c r="P58" s="27"/>
      <c r="Q58" s="27"/>
      <c r="R58" s="33"/>
      <c r="S58" s="58"/>
    </row>
    <row r="59" spans="1:19" s="55" customFormat="1" ht="15">
      <c r="A59" s="65">
        <v>1202</v>
      </c>
      <c r="B59" s="50" t="s">
        <v>117</v>
      </c>
      <c r="C59" s="19">
        <v>447.7</v>
      </c>
      <c r="D59" s="19"/>
      <c r="E59" s="19">
        <v>447.7</v>
      </c>
      <c r="F59" s="19">
        <v>20</v>
      </c>
      <c r="G59" s="20"/>
      <c r="H59" s="19">
        <f t="shared" ref="H59" si="4">F59/E59*100</f>
        <v>4.4672771945499221</v>
      </c>
      <c r="L59" s="67"/>
      <c r="M59" s="25"/>
      <c r="N59" s="52"/>
      <c r="O59" s="27"/>
      <c r="P59" s="27"/>
      <c r="Q59" s="27"/>
      <c r="R59" s="33"/>
      <c r="S59" s="58"/>
    </row>
    <row r="60" spans="1:19" s="55" customFormat="1" ht="30">
      <c r="A60" s="65">
        <v>1204</v>
      </c>
      <c r="B60" s="50" t="s">
        <v>358</v>
      </c>
      <c r="C60" s="19">
        <v>300</v>
      </c>
      <c r="D60" s="19"/>
      <c r="E60" s="19">
        <v>300</v>
      </c>
      <c r="F60" s="19">
        <v>0</v>
      </c>
      <c r="G60" s="20"/>
      <c r="H60" s="19">
        <f t="shared" si="0"/>
        <v>0</v>
      </c>
      <c r="L60" s="68"/>
      <c r="M60" s="54"/>
      <c r="N60" s="48"/>
      <c r="O60" s="36"/>
      <c r="P60" s="33"/>
      <c r="Q60" s="36"/>
      <c r="R60" s="33"/>
      <c r="S60" s="58"/>
    </row>
    <row r="61" spans="1:19" s="55" customFormat="1" ht="30">
      <c r="A61" s="64">
        <v>1300</v>
      </c>
      <c r="B61" s="10" t="s">
        <v>118</v>
      </c>
      <c r="C61" s="11">
        <f>SUM(C62)</f>
        <v>2.21</v>
      </c>
      <c r="D61" s="11"/>
      <c r="E61" s="11">
        <f>SUM(E62)</f>
        <v>2.21</v>
      </c>
      <c r="F61" s="11">
        <f>SUM(F62)</f>
        <v>0.30781999999999998</v>
      </c>
      <c r="G61" s="12"/>
      <c r="H61" s="11">
        <f t="shared" si="0"/>
        <v>13.928506787330317</v>
      </c>
      <c r="L61" s="67"/>
      <c r="M61" s="25"/>
      <c r="N61" s="52"/>
      <c r="O61" s="27"/>
      <c r="P61" s="27"/>
      <c r="Q61" s="27"/>
      <c r="R61" s="33"/>
      <c r="S61" s="58"/>
    </row>
    <row r="62" spans="1:19" s="55" customFormat="1" ht="30">
      <c r="A62" s="65">
        <v>1301</v>
      </c>
      <c r="B62" s="50" t="s">
        <v>119</v>
      </c>
      <c r="C62" s="19">
        <v>2.21</v>
      </c>
      <c r="D62" s="19"/>
      <c r="E62" s="19">
        <v>2.21</v>
      </c>
      <c r="F62" s="19">
        <v>0.30781999999999998</v>
      </c>
      <c r="G62" s="12"/>
      <c r="H62" s="19">
        <f t="shared" si="0"/>
        <v>13.928506787330317</v>
      </c>
      <c r="L62" s="68"/>
      <c r="M62" s="54"/>
      <c r="N62" s="48"/>
      <c r="O62" s="36"/>
      <c r="P62" s="33"/>
      <c r="Q62" s="36"/>
      <c r="R62" s="33"/>
      <c r="S62" s="58"/>
    </row>
    <row r="63" spans="1:19" ht="15">
      <c r="A63" s="20"/>
      <c r="B63" s="69" t="s">
        <v>120</v>
      </c>
      <c r="C63" s="11">
        <f>SUM(C6+C15+C20+C27+C32+C36+C42+C45+C47+C53+C57+C61)</f>
        <v>2537848.5700000008</v>
      </c>
      <c r="D63" s="11">
        <f>SUM(D6+D15+D20+D27+D32+D36+D42+D45+D47+D53+D57+D61)</f>
        <v>0</v>
      </c>
      <c r="E63" s="11">
        <f>SUM(E6+E15+E20+E27+E32+E36+E42+E45+E47+E53+E57+E61)</f>
        <v>2597815.9140000003</v>
      </c>
      <c r="F63" s="11">
        <f>SUM(F6+F15+F20+F27+F32+F36+F42+F45+F47+F53+F57+F61)</f>
        <v>295000.34597000002</v>
      </c>
      <c r="G63" s="12"/>
      <c r="H63" s="100">
        <f t="shared" si="0"/>
        <v>11.355706321614289</v>
      </c>
      <c r="J63" s="43"/>
      <c r="L63" s="68"/>
      <c r="M63" s="54"/>
      <c r="N63" s="35"/>
      <c r="O63" s="36"/>
      <c r="P63" s="33"/>
      <c r="Q63" s="36"/>
      <c r="R63" s="33"/>
      <c r="S63" s="23"/>
    </row>
    <row r="64" spans="1:19" ht="15">
      <c r="A64" s="70"/>
      <c r="B64" s="70"/>
      <c r="C64" s="70"/>
      <c r="D64" s="70"/>
      <c r="E64" s="70"/>
      <c r="F64" s="3"/>
      <c r="G64" s="70"/>
      <c r="H64" s="70"/>
      <c r="L64" s="67"/>
      <c r="M64" s="25"/>
      <c r="N64" s="52"/>
      <c r="O64" s="27"/>
      <c r="P64" s="27"/>
      <c r="Q64" s="27"/>
      <c r="R64" s="33"/>
      <c r="S64" s="23"/>
    </row>
    <row r="65" spans="1:19">
      <c r="J65" s="43"/>
      <c r="L65" s="72"/>
      <c r="M65" s="72"/>
      <c r="N65" s="72"/>
      <c r="O65" s="72"/>
      <c r="P65" s="72"/>
      <c r="Q65" s="72"/>
      <c r="R65" s="72"/>
      <c r="S65" s="23"/>
    </row>
    <row r="66" spans="1:19" ht="15" customHeight="1">
      <c r="A66" s="109" t="s">
        <v>456</v>
      </c>
      <c r="B66" s="109"/>
      <c r="C66" s="109"/>
      <c r="D66" s="109"/>
      <c r="E66" s="109"/>
      <c r="F66" s="109"/>
      <c r="G66" s="109"/>
      <c r="H66" s="109"/>
      <c r="L66" s="72"/>
      <c r="M66" s="72"/>
      <c r="N66" s="72"/>
      <c r="O66" s="72"/>
      <c r="P66" s="72"/>
      <c r="Q66" s="72"/>
      <c r="R66" s="72"/>
      <c r="S66" s="23"/>
    </row>
    <row r="67" spans="1:19" ht="15">
      <c r="A67" s="109"/>
      <c r="B67" s="109"/>
      <c r="C67" s="109"/>
      <c r="D67" s="109"/>
      <c r="E67" s="109"/>
      <c r="F67" s="109"/>
      <c r="G67" s="109"/>
      <c r="H67" s="109"/>
      <c r="L67" s="73"/>
      <c r="M67" s="73"/>
      <c r="N67" s="73"/>
      <c r="O67" s="73"/>
      <c r="P67" s="73"/>
      <c r="Q67" s="73"/>
      <c r="R67" s="73"/>
      <c r="S67" s="23"/>
    </row>
    <row r="68" spans="1:19" ht="12.75" customHeight="1">
      <c r="A68" s="109"/>
      <c r="B68" s="109"/>
      <c r="C68" s="109"/>
      <c r="D68" s="109"/>
      <c r="E68" s="109"/>
      <c r="F68" s="109"/>
      <c r="G68" s="109"/>
      <c r="H68" s="109"/>
      <c r="L68" s="23"/>
      <c r="M68" s="23"/>
      <c r="N68" s="23"/>
      <c r="O68" s="23"/>
      <c r="P68" s="23"/>
      <c r="Q68" s="23"/>
      <c r="R68" s="23"/>
      <c r="S68" s="23"/>
    </row>
    <row r="69" spans="1:19" ht="44.25" customHeight="1">
      <c r="A69" s="109"/>
      <c r="B69" s="109"/>
      <c r="C69" s="109"/>
      <c r="D69" s="109"/>
      <c r="E69" s="109"/>
      <c r="F69" s="109"/>
      <c r="G69" s="109"/>
      <c r="H69" s="109"/>
      <c r="L69" s="74"/>
      <c r="M69" s="74"/>
      <c r="N69" s="74"/>
      <c r="O69" s="74"/>
      <c r="P69" s="74"/>
      <c r="Q69" s="74"/>
      <c r="R69" s="74"/>
      <c r="S69" s="23"/>
    </row>
    <row r="70" spans="1:19" ht="12.75" hidden="1" customHeight="1">
      <c r="A70" s="109"/>
      <c r="B70" s="109"/>
      <c r="C70" s="109"/>
      <c r="D70" s="109"/>
      <c r="E70" s="109"/>
      <c r="F70" s="109"/>
      <c r="G70" s="109"/>
      <c r="H70" s="109"/>
      <c r="L70" s="74"/>
      <c r="M70" s="74"/>
      <c r="N70" s="74"/>
      <c r="O70" s="74"/>
      <c r="P70" s="74"/>
      <c r="Q70" s="74"/>
      <c r="R70" s="74"/>
      <c r="S70" s="23"/>
    </row>
    <row r="71" spans="1:19" ht="12.75" customHeight="1">
      <c r="L71" s="74"/>
      <c r="M71" s="74"/>
      <c r="N71" s="74"/>
      <c r="O71" s="74"/>
      <c r="P71" s="74"/>
      <c r="Q71" s="74"/>
      <c r="R71" s="74"/>
      <c r="S71" s="23"/>
    </row>
    <row r="72" spans="1:19" s="23" customFormat="1" ht="14.25" customHeight="1">
      <c r="F72" s="102"/>
      <c r="L72" s="74"/>
      <c r="M72" s="74"/>
      <c r="N72" s="74"/>
      <c r="O72" s="74"/>
      <c r="P72" s="74"/>
      <c r="Q72" s="74"/>
      <c r="R72" s="74"/>
    </row>
    <row r="73" spans="1:19" s="23" customFormat="1" ht="12.75" customHeight="1">
      <c r="F73" s="102"/>
      <c r="L73" s="74"/>
      <c r="M73" s="74"/>
      <c r="N73" s="74"/>
      <c r="O73" s="74"/>
      <c r="P73" s="74"/>
      <c r="Q73" s="74"/>
      <c r="R73" s="74"/>
    </row>
    <row r="74" spans="1:19" s="23" customFormat="1">
      <c r="F74" s="102"/>
    </row>
    <row r="75" spans="1:19" s="23" customFormat="1">
      <c r="F75" s="102"/>
    </row>
    <row r="76" spans="1:19" s="23" customFormat="1">
      <c r="F76" s="102"/>
    </row>
    <row r="77" spans="1:19" s="23" customFormat="1">
      <c r="F77" s="102"/>
    </row>
    <row r="78" spans="1:19" s="23" customFormat="1">
      <c r="F78" s="102"/>
    </row>
    <row r="79" spans="1:19" s="23" customFormat="1">
      <c r="F79" s="102"/>
    </row>
    <row r="80" spans="1:19" s="23" customFormat="1">
      <c r="F80" s="102"/>
    </row>
    <row r="81" spans="6:6" s="23" customFormat="1">
      <c r="F81" s="102"/>
    </row>
    <row r="82" spans="6:6" s="23" customFormat="1">
      <c r="F82" s="102"/>
    </row>
    <row r="83" spans="6:6" s="23" customFormat="1">
      <c r="F83" s="102"/>
    </row>
    <row r="84" spans="6:6" s="23" customFormat="1">
      <c r="F84" s="102"/>
    </row>
    <row r="85" spans="6:6" s="23" customFormat="1">
      <c r="F85" s="102"/>
    </row>
    <row r="86" spans="6:6" s="23" customFormat="1">
      <c r="F86" s="102"/>
    </row>
    <row r="87" spans="6:6" s="23" customFormat="1">
      <c r="F87" s="102"/>
    </row>
    <row r="88" spans="6:6" s="23" customFormat="1">
      <c r="F88" s="102"/>
    </row>
    <row r="89" spans="6:6" s="23" customFormat="1">
      <c r="F89" s="102"/>
    </row>
    <row r="90" spans="6:6" s="23" customFormat="1">
      <c r="F90" s="102"/>
    </row>
    <row r="91" spans="6:6" s="23" customFormat="1">
      <c r="F91" s="102"/>
    </row>
    <row r="92" spans="6:6" s="23" customFormat="1">
      <c r="F92" s="102"/>
    </row>
    <row r="93" spans="6:6" s="23" customFormat="1">
      <c r="F93" s="102"/>
    </row>
    <row r="94" spans="6:6" s="23" customFormat="1">
      <c r="F94" s="102"/>
    </row>
    <row r="95" spans="6:6" s="23" customFormat="1">
      <c r="F95" s="102"/>
    </row>
    <row r="96" spans="6:6" s="23" customFormat="1">
      <c r="F96" s="102"/>
    </row>
    <row r="97" spans="6:6" s="23" customFormat="1">
      <c r="F97" s="102"/>
    </row>
    <row r="98" spans="6:6" s="23" customFormat="1">
      <c r="F98" s="102"/>
    </row>
    <row r="99" spans="6:6" s="23" customFormat="1">
      <c r="F99" s="102"/>
    </row>
    <row r="100" spans="6:6" s="23" customFormat="1">
      <c r="F100" s="102"/>
    </row>
    <row r="101" spans="6:6" s="23" customFormat="1">
      <c r="F101" s="102"/>
    </row>
    <row r="102" spans="6:6" s="23" customFormat="1">
      <c r="F102" s="102"/>
    </row>
    <row r="103" spans="6:6" s="23" customFormat="1">
      <c r="F103" s="102"/>
    </row>
    <row r="104" spans="6:6" s="23" customFormat="1">
      <c r="F104" s="102"/>
    </row>
    <row r="105" spans="6:6" s="23" customFormat="1">
      <c r="F105" s="102"/>
    </row>
    <row r="106" spans="6:6" s="23" customFormat="1">
      <c r="F106" s="102"/>
    </row>
    <row r="107" spans="6:6" s="23" customFormat="1">
      <c r="F107" s="102"/>
    </row>
    <row r="108" spans="6:6" s="23" customFormat="1">
      <c r="F108" s="102"/>
    </row>
    <row r="109" spans="6:6" s="23" customFormat="1">
      <c r="F109" s="102"/>
    </row>
    <row r="110" spans="6:6" s="23" customFormat="1">
      <c r="F110" s="102"/>
    </row>
    <row r="111" spans="6:6" s="23" customFormat="1">
      <c r="F111" s="102"/>
    </row>
    <row r="112" spans="6:6" s="23" customFormat="1">
      <c r="F112" s="102"/>
    </row>
    <row r="113" spans="6:6" s="23" customFormat="1">
      <c r="F113" s="102"/>
    </row>
    <row r="114" spans="6:6" s="23" customFormat="1">
      <c r="F114" s="102"/>
    </row>
    <row r="115" spans="6:6" s="23" customFormat="1">
      <c r="F115" s="102"/>
    </row>
    <row r="116" spans="6:6" s="23" customFormat="1">
      <c r="F116" s="102"/>
    </row>
    <row r="117" spans="6:6" s="23" customFormat="1">
      <c r="F117" s="102"/>
    </row>
    <row r="118" spans="6:6" s="23" customFormat="1">
      <c r="F118" s="102"/>
    </row>
    <row r="119" spans="6:6" s="23" customFormat="1">
      <c r="F119" s="102"/>
    </row>
    <row r="120" spans="6:6" s="23" customFormat="1">
      <c r="F120" s="102"/>
    </row>
    <row r="121" spans="6:6" s="23" customFormat="1">
      <c r="F121" s="102"/>
    </row>
    <row r="122" spans="6:6" s="23" customFormat="1">
      <c r="F122" s="102"/>
    </row>
    <row r="123" spans="6:6" s="23" customFormat="1">
      <c r="F123" s="102"/>
    </row>
    <row r="124" spans="6:6" s="23" customFormat="1">
      <c r="F124" s="102"/>
    </row>
    <row r="125" spans="6:6" s="23" customFormat="1">
      <c r="F125" s="102"/>
    </row>
    <row r="126" spans="6:6" s="23" customFormat="1">
      <c r="F126" s="102"/>
    </row>
    <row r="127" spans="6:6" s="23" customFormat="1">
      <c r="F127" s="102"/>
    </row>
    <row r="128" spans="6:6" s="23" customFormat="1">
      <c r="F128" s="102"/>
    </row>
    <row r="129" spans="6:6" s="23" customFormat="1">
      <c r="F129" s="102"/>
    </row>
    <row r="130" spans="6:6" s="23" customFormat="1">
      <c r="F130" s="102"/>
    </row>
    <row r="131" spans="6:6" s="23" customFormat="1">
      <c r="F131" s="102"/>
    </row>
    <row r="132" spans="6:6" s="23" customFormat="1">
      <c r="F132" s="102"/>
    </row>
    <row r="133" spans="6:6" s="23" customFormat="1">
      <c r="F133" s="102"/>
    </row>
    <row r="134" spans="6:6" s="23" customFormat="1">
      <c r="F134" s="102"/>
    </row>
    <row r="135" spans="6:6" s="23" customFormat="1">
      <c r="F135" s="102"/>
    </row>
    <row r="136" spans="6:6" s="23" customFormat="1">
      <c r="F136" s="102"/>
    </row>
    <row r="137" spans="6:6" s="23" customFormat="1">
      <c r="F137" s="102"/>
    </row>
    <row r="138" spans="6:6" s="23" customFormat="1">
      <c r="F138" s="102"/>
    </row>
    <row r="139" spans="6:6" s="23" customFormat="1">
      <c r="F139" s="102"/>
    </row>
    <row r="140" spans="6:6" s="23" customFormat="1">
      <c r="F140" s="102"/>
    </row>
    <row r="141" spans="6:6" s="23" customFormat="1">
      <c r="F141" s="102"/>
    </row>
    <row r="142" spans="6:6" s="23" customFormat="1">
      <c r="F142" s="102"/>
    </row>
    <row r="143" spans="6:6" s="23" customFormat="1">
      <c r="F143" s="102"/>
    </row>
    <row r="144" spans="6:6" s="23" customFormat="1">
      <c r="F144" s="102"/>
    </row>
    <row r="145" spans="6:6" s="23" customFormat="1">
      <c r="F145" s="102"/>
    </row>
    <row r="146" spans="6:6" s="23" customFormat="1">
      <c r="F146" s="102"/>
    </row>
    <row r="147" spans="6:6" s="23" customFormat="1">
      <c r="F147" s="102"/>
    </row>
    <row r="148" spans="6:6" s="23" customFormat="1">
      <c r="F148" s="102"/>
    </row>
    <row r="149" spans="6:6" s="23" customFormat="1">
      <c r="F149" s="102"/>
    </row>
    <row r="150" spans="6:6" s="23" customFormat="1">
      <c r="F150" s="102"/>
    </row>
    <row r="151" spans="6:6" s="23" customFormat="1">
      <c r="F151" s="102"/>
    </row>
    <row r="152" spans="6:6" s="23" customFormat="1">
      <c r="F152" s="102"/>
    </row>
    <row r="153" spans="6:6" s="23" customFormat="1">
      <c r="F153" s="102"/>
    </row>
    <row r="154" spans="6:6" s="23" customFormat="1">
      <c r="F154" s="102"/>
    </row>
    <row r="155" spans="6:6" s="23" customFormat="1">
      <c r="F155" s="102"/>
    </row>
    <row r="156" spans="6:6" s="23" customFormat="1">
      <c r="F156" s="102"/>
    </row>
    <row r="157" spans="6:6" s="23" customFormat="1">
      <c r="F157" s="102"/>
    </row>
    <row r="158" spans="6:6" s="23" customFormat="1">
      <c r="F158" s="102"/>
    </row>
    <row r="159" spans="6:6" s="23" customFormat="1">
      <c r="F159" s="102"/>
    </row>
    <row r="160" spans="6:6" s="23" customFormat="1">
      <c r="F160" s="102"/>
    </row>
    <row r="161" spans="6:6" s="23" customFormat="1">
      <c r="F161" s="102"/>
    </row>
    <row r="162" spans="6:6" s="23" customFormat="1">
      <c r="F162" s="102"/>
    </row>
    <row r="163" spans="6:6" s="23" customFormat="1">
      <c r="F163" s="102"/>
    </row>
    <row r="164" spans="6:6" s="23" customFormat="1">
      <c r="F164" s="102"/>
    </row>
    <row r="165" spans="6:6" s="23" customFormat="1">
      <c r="F165" s="102"/>
    </row>
    <row r="166" spans="6:6" s="23" customFormat="1">
      <c r="F166" s="102"/>
    </row>
    <row r="167" spans="6:6" s="23" customFormat="1">
      <c r="F167" s="102"/>
    </row>
    <row r="168" spans="6:6" s="23" customFormat="1">
      <c r="F168" s="102"/>
    </row>
    <row r="169" spans="6:6" s="23" customFormat="1">
      <c r="F169" s="102"/>
    </row>
    <row r="170" spans="6:6" s="23" customFormat="1">
      <c r="F170" s="102"/>
    </row>
    <row r="171" spans="6:6" s="23" customFormat="1">
      <c r="F171" s="102"/>
    </row>
    <row r="172" spans="6:6" s="23" customFormat="1">
      <c r="F172" s="102"/>
    </row>
    <row r="173" spans="6:6" s="23" customFormat="1">
      <c r="F173" s="102"/>
    </row>
    <row r="174" spans="6:6" s="23" customFormat="1">
      <c r="F174" s="102"/>
    </row>
    <row r="175" spans="6:6" s="23" customFormat="1">
      <c r="F175" s="102"/>
    </row>
    <row r="176" spans="6:6" s="23" customFormat="1">
      <c r="F176" s="102"/>
    </row>
    <row r="177" spans="6:6" s="23" customFormat="1">
      <c r="F177" s="102"/>
    </row>
    <row r="178" spans="6:6" s="23" customFormat="1">
      <c r="F178" s="102"/>
    </row>
    <row r="179" spans="6:6" s="23" customFormat="1">
      <c r="F179" s="102"/>
    </row>
    <row r="180" spans="6:6" s="23" customFormat="1">
      <c r="F180" s="102"/>
    </row>
    <row r="181" spans="6:6" s="23" customFormat="1">
      <c r="F181" s="102"/>
    </row>
    <row r="182" spans="6:6" s="23" customFormat="1">
      <c r="F182" s="102"/>
    </row>
    <row r="183" spans="6:6" s="23" customFormat="1">
      <c r="F183" s="102"/>
    </row>
    <row r="184" spans="6:6" s="23" customFormat="1">
      <c r="F184" s="102"/>
    </row>
    <row r="185" spans="6:6" s="23" customFormat="1">
      <c r="F185" s="102"/>
    </row>
    <row r="186" spans="6:6" s="23" customFormat="1">
      <c r="F186" s="102"/>
    </row>
    <row r="187" spans="6:6" s="23" customFormat="1">
      <c r="F187" s="102"/>
    </row>
    <row r="188" spans="6:6" s="23" customFormat="1">
      <c r="F188" s="102"/>
    </row>
    <row r="189" spans="6:6" s="23" customFormat="1">
      <c r="F189" s="102"/>
    </row>
    <row r="190" spans="6:6" s="23" customFormat="1">
      <c r="F190" s="102"/>
    </row>
    <row r="191" spans="6:6" s="23" customFormat="1">
      <c r="F191" s="102"/>
    </row>
    <row r="192" spans="6:6" s="23" customFormat="1">
      <c r="F192" s="102"/>
    </row>
    <row r="193" spans="6:6" s="23" customFormat="1">
      <c r="F193" s="102"/>
    </row>
    <row r="194" spans="6:6" s="23" customFormat="1">
      <c r="F194" s="102"/>
    </row>
    <row r="195" spans="6:6" s="23" customFormat="1">
      <c r="F195" s="102"/>
    </row>
    <row r="196" spans="6:6" s="23" customFormat="1">
      <c r="F196" s="102"/>
    </row>
    <row r="197" spans="6:6" s="23" customFormat="1">
      <c r="F197" s="102"/>
    </row>
    <row r="198" spans="6:6" s="23" customFormat="1">
      <c r="F198" s="102"/>
    </row>
    <row r="199" spans="6:6" s="23" customFormat="1">
      <c r="F199" s="102"/>
    </row>
    <row r="200" spans="6:6" s="23" customFormat="1">
      <c r="F200" s="102"/>
    </row>
    <row r="201" spans="6:6" s="23" customFormat="1">
      <c r="F201" s="102"/>
    </row>
    <row r="202" spans="6:6" s="23" customFormat="1">
      <c r="F202" s="102"/>
    </row>
    <row r="203" spans="6:6" s="23" customFormat="1">
      <c r="F203" s="102"/>
    </row>
    <row r="204" spans="6:6" s="23" customFormat="1">
      <c r="F204" s="102"/>
    </row>
    <row r="205" spans="6:6" s="23" customFormat="1">
      <c r="F205" s="102"/>
    </row>
    <row r="206" spans="6:6" s="23" customFormat="1">
      <c r="F206" s="102"/>
    </row>
    <row r="207" spans="6:6" s="23" customFormat="1">
      <c r="F207" s="102"/>
    </row>
    <row r="208" spans="6:6" s="23" customFormat="1">
      <c r="F208" s="102"/>
    </row>
    <row r="209" spans="6:6" s="23" customFormat="1">
      <c r="F209" s="102"/>
    </row>
    <row r="210" spans="6:6" s="23" customFormat="1">
      <c r="F210" s="102"/>
    </row>
    <row r="211" spans="6:6" s="23" customFormat="1">
      <c r="F211" s="102"/>
    </row>
    <row r="212" spans="6:6" s="23" customFormat="1">
      <c r="F212" s="102"/>
    </row>
    <row r="213" spans="6:6" s="23" customFormat="1">
      <c r="F213" s="102"/>
    </row>
    <row r="214" spans="6:6" s="23" customFormat="1">
      <c r="F214" s="102"/>
    </row>
    <row r="215" spans="6:6" s="23" customFormat="1">
      <c r="F215" s="102"/>
    </row>
    <row r="216" spans="6:6" s="23" customFormat="1">
      <c r="F216" s="102"/>
    </row>
    <row r="217" spans="6:6" s="23" customFormat="1">
      <c r="F217" s="102"/>
    </row>
    <row r="218" spans="6:6" s="23" customFormat="1">
      <c r="F218" s="102"/>
    </row>
    <row r="219" spans="6:6" s="23" customFormat="1">
      <c r="F219" s="102"/>
    </row>
    <row r="220" spans="6:6" s="23" customFormat="1">
      <c r="F220" s="102"/>
    </row>
    <row r="221" spans="6:6" s="23" customFormat="1">
      <c r="F221" s="102"/>
    </row>
    <row r="222" spans="6:6" s="23" customFormat="1">
      <c r="F222" s="102"/>
    </row>
    <row r="223" spans="6:6" s="23" customFormat="1">
      <c r="F223" s="102"/>
    </row>
    <row r="224" spans="6:6" s="23" customFormat="1">
      <c r="F224" s="102"/>
    </row>
    <row r="225" spans="6:6" s="23" customFormat="1">
      <c r="F225" s="102"/>
    </row>
    <row r="226" spans="6:6" s="23" customFormat="1">
      <c r="F226" s="102"/>
    </row>
    <row r="227" spans="6:6" s="23" customFormat="1">
      <c r="F227" s="102"/>
    </row>
    <row r="228" spans="6:6" s="23" customFormat="1">
      <c r="F228" s="102"/>
    </row>
    <row r="229" spans="6:6" s="23" customFormat="1">
      <c r="F229" s="102"/>
    </row>
    <row r="230" spans="6:6" s="23" customFormat="1">
      <c r="F230" s="102"/>
    </row>
    <row r="231" spans="6:6" s="23" customFormat="1">
      <c r="F231" s="102"/>
    </row>
    <row r="232" spans="6:6" s="23" customFormat="1">
      <c r="F232" s="102"/>
    </row>
    <row r="233" spans="6:6" s="23" customFormat="1">
      <c r="F233" s="102"/>
    </row>
    <row r="234" spans="6:6" s="23" customFormat="1">
      <c r="F234" s="102"/>
    </row>
    <row r="235" spans="6:6" s="23" customFormat="1">
      <c r="F235" s="102"/>
    </row>
    <row r="236" spans="6:6" s="23" customFormat="1">
      <c r="F236" s="102"/>
    </row>
    <row r="237" spans="6:6" s="23" customFormat="1">
      <c r="F237" s="102"/>
    </row>
    <row r="238" spans="6:6" s="23" customFormat="1">
      <c r="F238" s="102"/>
    </row>
    <row r="239" spans="6:6" s="23" customFormat="1">
      <c r="F239" s="102"/>
    </row>
    <row r="240" spans="6:6" s="23" customFormat="1">
      <c r="F240" s="102"/>
    </row>
    <row r="241" spans="6:6" s="23" customFormat="1">
      <c r="F241" s="102"/>
    </row>
    <row r="242" spans="6:6" s="23" customFormat="1">
      <c r="F242" s="102"/>
    </row>
    <row r="243" spans="6:6" s="23" customFormat="1">
      <c r="F243" s="102"/>
    </row>
    <row r="244" spans="6:6" s="23" customFormat="1">
      <c r="F244" s="102"/>
    </row>
    <row r="245" spans="6:6" s="23" customFormat="1">
      <c r="F245" s="102"/>
    </row>
    <row r="246" spans="6:6" s="23" customFormat="1">
      <c r="F246" s="102"/>
    </row>
    <row r="247" spans="6:6" s="23" customFormat="1">
      <c r="F247" s="102"/>
    </row>
    <row r="248" spans="6:6" s="23" customFormat="1">
      <c r="F248" s="102"/>
    </row>
    <row r="249" spans="6:6" s="23" customFormat="1">
      <c r="F249" s="102"/>
    </row>
    <row r="250" spans="6:6" s="23" customFormat="1">
      <c r="F250" s="102"/>
    </row>
    <row r="251" spans="6:6" s="23" customFormat="1">
      <c r="F251" s="102"/>
    </row>
    <row r="252" spans="6:6" s="23" customFormat="1">
      <c r="F252" s="102"/>
    </row>
    <row r="253" spans="6:6" s="23" customFormat="1">
      <c r="F253" s="102"/>
    </row>
    <row r="254" spans="6:6" s="23" customFormat="1">
      <c r="F254" s="102"/>
    </row>
    <row r="255" spans="6:6" s="23" customFormat="1">
      <c r="F255" s="102"/>
    </row>
    <row r="256" spans="6:6" s="23" customFormat="1">
      <c r="F256" s="102"/>
    </row>
    <row r="257" spans="6:6" s="23" customFormat="1">
      <c r="F257" s="102"/>
    </row>
    <row r="258" spans="6:6" s="23" customFormat="1">
      <c r="F258" s="102"/>
    </row>
    <row r="259" spans="6:6" s="23" customFormat="1">
      <c r="F259" s="102"/>
    </row>
    <row r="260" spans="6:6" s="23" customFormat="1">
      <c r="F260" s="102"/>
    </row>
    <row r="261" spans="6:6" s="23" customFormat="1">
      <c r="F261" s="102"/>
    </row>
    <row r="262" spans="6:6" s="23" customFormat="1">
      <c r="F262" s="102"/>
    </row>
    <row r="263" spans="6:6" s="23" customFormat="1">
      <c r="F263" s="102"/>
    </row>
    <row r="264" spans="6:6" s="23" customFormat="1">
      <c r="F264" s="102"/>
    </row>
    <row r="265" spans="6:6" s="23" customFormat="1">
      <c r="F265" s="102"/>
    </row>
    <row r="266" spans="6:6" s="23" customFormat="1">
      <c r="F266" s="102"/>
    </row>
    <row r="267" spans="6:6" s="23" customFormat="1">
      <c r="F267" s="102"/>
    </row>
    <row r="268" spans="6:6" s="23" customFormat="1">
      <c r="F268" s="102"/>
    </row>
    <row r="269" spans="6:6" s="23" customFormat="1">
      <c r="F269" s="102"/>
    </row>
    <row r="270" spans="6:6" s="23" customFormat="1">
      <c r="F270" s="102"/>
    </row>
    <row r="271" spans="6:6" s="23" customFormat="1">
      <c r="F271" s="102"/>
    </row>
    <row r="272" spans="6:6" s="23" customFormat="1">
      <c r="F272" s="102"/>
    </row>
    <row r="273" spans="6:6" s="23" customFormat="1">
      <c r="F273" s="102"/>
    </row>
    <row r="274" spans="6:6" s="23" customFormat="1">
      <c r="F274" s="102"/>
    </row>
    <row r="275" spans="6:6" s="23" customFormat="1">
      <c r="F275" s="102"/>
    </row>
    <row r="276" spans="6:6" s="23" customFormat="1">
      <c r="F276" s="102"/>
    </row>
    <row r="277" spans="6:6" s="23" customFormat="1">
      <c r="F277" s="102"/>
    </row>
    <row r="278" spans="6:6" s="23" customFormat="1">
      <c r="F278" s="102"/>
    </row>
    <row r="279" spans="6:6" s="23" customFormat="1">
      <c r="F279" s="102"/>
    </row>
    <row r="280" spans="6:6" s="23" customFormat="1">
      <c r="F280" s="102"/>
    </row>
    <row r="281" spans="6:6" s="23" customFormat="1">
      <c r="F281" s="102"/>
    </row>
    <row r="282" spans="6:6" s="23" customFormat="1">
      <c r="F282" s="102"/>
    </row>
    <row r="283" spans="6:6" s="23" customFormat="1">
      <c r="F283" s="102"/>
    </row>
    <row r="284" spans="6:6" s="23" customFormat="1">
      <c r="F284" s="102"/>
    </row>
    <row r="285" spans="6:6" s="23" customFormat="1">
      <c r="F285" s="102"/>
    </row>
    <row r="286" spans="6:6" s="23" customFormat="1">
      <c r="F286" s="102"/>
    </row>
    <row r="287" spans="6:6" s="23" customFormat="1">
      <c r="F287" s="102"/>
    </row>
    <row r="288" spans="6:6" s="23" customFormat="1">
      <c r="F288" s="102"/>
    </row>
    <row r="289" spans="6:6" s="23" customFormat="1">
      <c r="F289" s="102"/>
    </row>
    <row r="290" spans="6:6" s="23" customFormat="1">
      <c r="F290" s="102"/>
    </row>
    <row r="291" spans="6:6" s="23" customFormat="1">
      <c r="F291" s="102"/>
    </row>
    <row r="292" spans="6:6" s="23" customFormat="1">
      <c r="F292" s="102"/>
    </row>
    <row r="293" spans="6:6" s="23" customFormat="1">
      <c r="F293" s="102"/>
    </row>
    <row r="294" spans="6:6" s="23" customFormat="1">
      <c r="F294" s="102"/>
    </row>
    <row r="295" spans="6:6" s="23" customFormat="1">
      <c r="F295" s="102"/>
    </row>
    <row r="296" spans="6:6" s="23" customFormat="1">
      <c r="F296" s="102"/>
    </row>
    <row r="297" spans="6:6" s="23" customFormat="1">
      <c r="F297" s="102"/>
    </row>
    <row r="298" spans="6:6" s="23" customFormat="1">
      <c r="F298" s="102"/>
    </row>
    <row r="299" spans="6:6" s="23" customFormat="1">
      <c r="F299" s="102"/>
    </row>
    <row r="300" spans="6:6" s="23" customFormat="1">
      <c r="F300" s="102"/>
    </row>
    <row r="301" spans="6:6" s="23" customFormat="1">
      <c r="F301" s="102"/>
    </row>
    <row r="302" spans="6:6" s="23" customFormat="1">
      <c r="F302" s="102"/>
    </row>
    <row r="303" spans="6:6" s="23" customFormat="1">
      <c r="F303" s="102"/>
    </row>
    <row r="304" spans="6:6" s="23" customFormat="1">
      <c r="F304" s="102"/>
    </row>
    <row r="305" spans="6:6" s="23" customFormat="1">
      <c r="F305" s="102"/>
    </row>
    <row r="306" spans="6:6" s="23" customFormat="1">
      <c r="F306" s="102"/>
    </row>
    <row r="307" spans="6:6" s="23" customFormat="1">
      <c r="F307" s="102"/>
    </row>
    <row r="308" spans="6:6" s="23" customFormat="1">
      <c r="F308" s="102"/>
    </row>
    <row r="309" spans="6:6" s="23" customFormat="1">
      <c r="F309" s="102"/>
    </row>
    <row r="310" spans="6:6" s="23" customFormat="1">
      <c r="F310" s="102"/>
    </row>
    <row r="311" spans="6:6" s="23" customFormat="1">
      <c r="F311" s="102"/>
    </row>
    <row r="312" spans="6:6" s="23" customFormat="1">
      <c r="F312" s="102"/>
    </row>
    <row r="313" spans="6:6" s="23" customFormat="1">
      <c r="F313" s="102"/>
    </row>
    <row r="314" spans="6:6" s="23" customFormat="1">
      <c r="F314" s="102"/>
    </row>
    <row r="315" spans="6:6" s="23" customFormat="1">
      <c r="F315" s="102"/>
    </row>
    <row r="316" spans="6:6" s="23" customFormat="1">
      <c r="F316" s="102"/>
    </row>
    <row r="317" spans="6:6" s="23" customFormat="1">
      <c r="F317" s="102"/>
    </row>
    <row r="318" spans="6:6" s="23" customFormat="1">
      <c r="F318" s="102"/>
    </row>
    <row r="319" spans="6:6" s="23" customFormat="1">
      <c r="F319" s="102"/>
    </row>
    <row r="320" spans="6:6" s="23" customFormat="1">
      <c r="F320" s="102"/>
    </row>
    <row r="321" spans="6:6" s="23" customFormat="1">
      <c r="F321" s="102"/>
    </row>
    <row r="322" spans="6:6" s="23" customFormat="1">
      <c r="F322" s="102"/>
    </row>
    <row r="323" spans="6:6" s="23" customFormat="1">
      <c r="F323" s="102"/>
    </row>
    <row r="324" spans="6:6" s="23" customFormat="1">
      <c r="F324" s="102"/>
    </row>
    <row r="325" spans="6:6" s="23" customFormat="1">
      <c r="F325" s="102"/>
    </row>
    <row r="326" spans="6:6" s="23" customFormat="1">
      <c r="F326" s="102"/>
    </row>
    <row r="327" spans="6:6" s="23" customFormat="1">
      <c r="F327" s="102"/>
    </row>
    <row r="328" spans="6:6" s="23" customFormat="1">
      <c r="F328" s="102"/>
    </row>
    <row r="329" spans="6:6" s="23" customFormat="1">
      <c r="F329" s="102"/>
    </row>
    <row r="330" spans="6:6" s="23" customFormat="1">
      <c r="F330" s="102"/>
    </row>
    <row r="331" spans="6:6" s="23" customFormat="1">
      <c r="F331" s="102"/>
    </row>
    <row r="332" spans="6:6" s="23" customFormat="1">
      <c r="F332" s="102"/>
    </row>
    <row r="333" spans="6:6" s="23" customFormat="1">
      <c r="F333" s="102"/>
    </row>
    <row r="334" spans="6:6" s="23" customFormat="1">
      <c r="F334" s="102"/>
    </row>
    <row r="335" spans="6:6" s="23" customFormat="1">
      <c r="F335" s="102"/>
    </row>
    <row r="336" spans="6:6" s="23" customFormat="1">
      <c r="F336" s="102"/>
    </row>
    <row r="337" spans="6:6" s="23" customFormat="1">
      <c r="F337" s="102"/>
    </row>
    <row r="338" spans="6:6" s="23" customFormat="1">
      <c r="F338" s="102"/>
    </row>
    <row r="339" spans="6:6" s="23" customFormat="1">
      <c r="F339" s="102"/>
    </row>
    <row r="340" spans="6:6" s="23" customFormat="1">
      <c r="F340" s="102"/>
    </row>
    <row r="341" spans="6:6" s="23" customFormat="1">
      <c r="F341" s="102"/>
    </row>
    <row r="342" spans="6:6" s="23" customFormat="1">
      <c r="F342" s="102"/>
    </row>
    <row r="343" spans="6:6" s="23" customFormat="1">
      <c r="F343" s="102"/>
    </row>
    <row r="344" spans="6:6" s="23" customFormat="1">
      <c r="F344" s="102"/>
    </row>
    <row r="345" spans="6:6" s="23" customFormat="1">
      <c r="F345" s="102"/>
    </row>
    <row r="346" spans="6:6" s="23" customFormat="1">
      <c r="F346" s="102"/>
    </row>
    <row r="347" spans="6:6" s="23" customFormat="1">
      <c r="F347" s="102"/>
    </row>
    <row r="348" spans="6:6" s="23" customFormat="1">
      <c r="F348" s="102"/>
    </row>
    <row r="349" spans="6:6" s="23" customFormat="1">
      <c r="F349" s="102"/>
    </row>
    <row r="350" spans="6:6" s="23" customFormat="1">
      <c r="F350" s="102"/>
    </row>
    <row r="351" spans="6:6" s="23" customFormat="1">
      <c r="F351" s="102"/>
    </row>
    <row r="352" spans="6:6" s="23" customFormat="1">
      <c r="F352" s="102"/>
    </row>
    <row r="353" spans="6:6" s="23" customFormat="1">
      <c r="F353" s="102"/>
    </row>
    <row r="354" spans="6:6" s="23" customFormat="1">
      <c r="F354" s="102"/>
    </row>
    <row r="355" spans="6:6" s="23" customFormat="1">
      <c r="F355" s="102"/>
    </row>
    <row r="356" spans="6:6" s="23" customFormat="1">
      <c r="F356" s="102"/>
    </row>
    <row r="357" spans="6:6" s="23" customFormat="1">
      <c r="F357" s="102"/>
    </row>
    <row r="358" spans="6:6" s="23" customFormat="1">
      <c r="F358" s="102"/>
    </row>
    <row r="359" spans="6:6" s="23" customFormat="1">
      <c r="F359" s="102"/>
    </row>
    <row r="360" spans="6:6" s="23" customFormat="1">
      <c r="F360" s="102"/>
    </row>
    <row r="361" spans="6:6" s="23" customFormat="1">
      <c r="F361" s="102"/>
    </row>
    <row r="362" spans="6:6" s="23" customFormat="1">
      <c r="F362" s="102"/>
    </row>
    <row r="363" spans="6:6" s="23" customFormat="1">
      <c r="F363" s="102"/>
    </row>
    <row r="364" spans="6:6" s="23" customFormat="1">
      <c r="F364" s="102"/>
    </row>
    <row r="365" spans="6:6" s="23" customFormat="1">
      <c r="F365" s="102"/>
    </row>
    <row r="366" spans="6:6" s="23" customFormat="1">
      <c r="F366" s="102"/>
    </row>
    <row r="367" spans="6:6" s="23" customFormat="1">
      <c r="F367" s="102"/>
    </row>
    <row r="368" spans="6:6" s="23" customFormat="1">
      <c r="F368" s="102"/>
    </row>
    <row r="369" spans="6:6" s="23" customFormat="1">
      <c r="F369" s="102"/>
    </row>
    <row r="370" spans="6:6" s="23" customFormat="1">
      <c r="F370" s="102"/>
    </row>
    <row r="371" spans="6:6" s="23" customFormat="1">
      <c r="F371" s="102"/>
    </row>
    <row r="372" spans="6:6" s="23" customFormat="1">
      <c r="F372" s="102"/>
    </row>
    <row r="373" spans="6:6" s="23" customFormat="1">
      <c r="F373" s="102"/>
    </row>
    <row r="374" spans="6:6" s="23" customFormat="1">
      <c r="F374" s="102"/>
    </row>
    <row r="375" spans="6:6" s="23" customFormat="1">
      <c r="F375" s="102"/>
    </row>
    <row r="376" spans="6:6" s="23" customFormat="1">
      <c r="F376" s="102"/>
    </row>
    <row r="377" spans="6:6" s="23" customFormat="1">
      <c r="F377" s="102"/>
    </row>
    <row r="378" spans="6:6" s="23" customFormat="1">
      <c r="F378" s="102"/>
    </row>
    <row r="379" spans="6:6" s="23" customFormat="1">
      <c r="F379" s="102"/>
    </row>
    <row r="380" spans="6:6" s="23" customFormat="1">
      <c r="F380" s="102"/>
    </row>
    <row r="381" spans="6:6" s="23" customFormat="1">
      <c r="F381" s="102"/>
    </row>
    <row r="382" spans="6:6" s="23" customFormat="1">
      <c r="F382" s="102"/>
    </row>
    <row r="383" spans="6:6" s="23" customFormat="1">
      <c r="F383" s="102"/>
    </row>
    <row r="384" spans="6:6" s="23" customFormat="1">
      <c r="F384" s="102"/>
    </row>
    <row r="385" spans="6:6" s="23" customFormat="1">
      <c r="F385" s="102"/>
    </row>
    <row r="386" spans="6:6" s="23" customFormat="1">
      <c r="F386" s="102"/>
    </row>
    <row r="387" spans="6:6" s="23" customFormat="1">
      <c r="F387" s="102"/>
    </row>
    <row r="388" spans="6:6" s="23" customFormat="1">
      <c r="F388" s="102"/>
    </row>
    <row r="389" spans="6:6" s="23" customFormat="1">
      <c r="F389" s="102"/>
    </row>
    <row r="390" spans="6:6" s="23" customFormat="1">
      <c r="F390" s="102"/>
    </row>
    <row r="391" spans="6:6" s="23" customFormat="1">
      <c r="F391" s="102"/>
    </row>
    <row r="392" spans="6:6" s="23" customFormat="1">
      <c r="F392" s="102"/>
    </row>
    <row r="393" spans="6:6" s="23" customFormat="1">
      <c r="F393" s="102"/>
    </row>
    <row r="394" spans="6:6" s="23" customFormat="1">
      <c r="F394" s="102"/>
    </row>
    <row r="395" spans="6:6" s="23" customFormat="1">
      <c r="F395" s="102"/>
    </row>
    <row r="396" spans="6:6" s="23" customFormat="1">
      <c r="F396" s="102"/>
    </row>
    <row r="397" spans="6:6" s="23" customFormat="1">
      <c r="F397" s="102"/>
    </row>
    <row r="398" spans="6:6" s="23" customFormat="1">
      <c r="F398" s="102"/>
    </row>
    <row r="399" spans="6:6" s="23" customFormat="1">
      <c r="F399" s="102"/>
    </row>
    <row r="400" spans="6:6" s="23" customFormat="1">
      <c r="F400" s="102"/>
    </row>
    <row r="401" spans="6:6" s="23" customFormat="1">
      <c r="F401" s="102"/>
    </row>
    <row r="402" spans="6:6" s="23" customFormat="1">
      <c r="F402" s="102"/>
    </row>
    <row r="403" spans="6:6" s="23" customFormat="1">
      <c r="F403" s="102"/>
    </row>
    <row r="404" spans="6:6" s="23" customFormat="1">
      <c r="F404" s="102"/>
    </row>
    <row r="405" spans="6:6" s="23" customFormat="1">
      <c r="F405" s="102"/>
    </row>
    <row r="406" spans="6:6" s="23" customFormat="1">
      <c r="F406" s="102"/>
    </row>
    <row r="407" spans="6:6" s="23" customFormat="1">
      <c r="F407" s="102"/>
    </row>
    <row r="408" spans="6:6" s="23" customFormat="1">
      <c r="F408" s="102"/>
    </row>
    <row r="409" spans="6:6" s="23" customFormat="1">
      <c r="F409" s="102"/>
    </row>
    <row r="410" spans="6:6" s="23" customFormat="1">
      <c r="F410" s="102"/>
    </row>
    <row r="411" spans="6:6" s="23" customFormat="1">
      <c r="F411" s="102"/>
    </row>
    <row r="412" spans="6:6" s="23" customFormat="1">
      <c r="F412" s="102"/>
    </row>
    <row r="413" spans="6:6" s="23" customFormat="1">
      <c r="F413" s="102"/>
    </row>
    <row r="414" spans="6:6" s="23" customFormat="1">
      <c r="F414" s="102"/>
    </row>
    <row r="415" spans="6:6" s="23" customFormat="1">
      <c r="F415" s="102"/>
    </row>
    <row r="416" spans="6:6" s="23" customFormat="1">
      <c r="F416" s="102"/>
    </row>
    <row r="417" spans="6:6" s="23" customFormat="1">
      <c r="F417" s="102"/>
    </row>
    <row r="418" spans="6:6" s="23" customFormat="1">
      <c r="F418" s="102"/>
    </row>
    <row r="419" spans="6:6" s="23" customFormat="1">
      <c r="F419" s="102"/>
    </row>
    <row r="420" spans="6:6" s="23" customFormat="1">
      <c r="F420" s="102"/>
    </row>
    <row r="421" spans="6:6" s="23" customFormat="1">
      <c r="F421" s="102"/>
    </row>
    <row r="422" spans="6:6" s="23" customFormat="1">
      <c r="F422" s="102"/>
    </row>
    <row r="423" spans="6:6" s="23" customFormat="1">
      <c r="F423" s="102"/>
    </row>
    <row r="424" spans="6:6" s="23" customFormat="1">
      <c r="F424" s="102"/>
    </row>
    <row r="425" spans="6:6" s="23" customFormat="1">
      <c r="F425" s="102"/>
    </row>
    <row r="426" spans="6:6" s="23" customFormat="1">
      <c r="F426" s="102"/>
    </row>
    <row r="427" spans="6:6" s="23" customFormat="1">
      <c r="F427" s="102"/>
    </row>
    <row r="428" spans="6:6" s="23" customFormat="1">
      <c r="F428" s="102"/>
    </row>
    <row r="429" spans="6:6" s="23" customFormat="1">
      <c r="F429" s="102"/>
    </row>
    <row r="430" spans="6:6" s="23" customFormat="1">
      <c r="F430" s="102"/>
    </row>
    <row r="431" spans="6:6" s="23" customFormat="1">
      <c r="F431" s="102"/>
    </row>
    <row r="432" spans="6:6" s="23" customFormat="1">
      <c r="F432" s="102"/>
    </row>
    <row r="433" spans="6:6" s="23" customFormat="1">
      <c r="F433" s="102"/>
    </row>
    <row r="434" spans="6:6" s="23" customFormat="1">
      <c r="F434" s="102"/>
    </row>
    <row r="435" spans="6:6" s="23" customFormat="1">
      <c r="F435" s="102"/>
    </row>
    <row r="436" spans="6:6" s="23" customFormat="1">
      <c r="F436" s="102"/>
    </row>
    <row r="437" spans="6:6" s="23" customFormat="1">
      <c r="F437" s="102"/>
    </row>
    <row r="438" spans="6:6" s="23" customFormat="1">
      <c r="F438" s="102"/>
    </row>
    <row r="439" spans="6:6" s="23" customFormat="1">
      <c r="F439" s="102"/>
    </row>
    <row r="440" spans="6:6" s="23" customFormat="1">
      <c r="F440" s="102"/>
    </row>
    <row r="441" spans="6:6" s="23" customFormat="1">
      <c r="F441" s="102"/>
    </row>
    <row r="442" spans="6:6" s="23" customFormat="1">
      <c r="F442" s="102"/>
    </row>
    <row r="443" spans="6:6" s="23" customFormat="1">
      <c r="F443" s="102"/>
    </row>
    <row r="444" spans="6:6" s="23" customFormat="1">
      <c r="F444" s="102"/>
    </row>
    <row r="445" spans="6:6" s="23" customFormat="1">
      <c r="F445" s="102"/>
    </row>
    <row r="446" spans="6:6" s="23" customFormat="1">
      <c r="F446" s="102"/>
    </row>
    <row r="447" spans="6:6" s="23" customFormat="1">
      <c r="F447" s="102"/>
    </row>
    <row r="448" spans="6:6" s="23" customFormat="1">
      <c r="F448" s="102"/>
    </row>
    <row r="449" spans="6:6" s="23" customFormat="1">
      <c r="F449" s="102"/>
    </row>
    <row r="450" spans="6:6" s="23" customFormat="1">
      <c r="F450" s="102"/>
    </row>
    <row r="451" spans="6:6" s="23" customFormat="1">
      <c r="F451" s="102"/>
    </row>
    <row r="452" spans="6:6" s="23" customFormat="1">
      <c r="F452" s="102"/>
    </row>
    <row r="453" spans="6:6" s="23" customFormat="1">
      <c r="F453" s="102"/>
    </row>
    <row r="454" spans="6:6" s="23" customFormat="1">
      <c r="F454" s="102"/>
    </row>
    <row r="455" spans="6:6" s="23" customFormat="1">
      <c r="F455" s="102"/>
    </row>
    <row r="456" spans="6:6" s="23" customFormat="1">
      <c r="F456" s="102"/>
    </row>
    <row r="457" spans="6:6" s="23" customFormat="1">
      <c r="F457" s="102"/>
    </row>
    <row r="458" spans="6:6" s="23" customFormat="1">
      <c r="F458" s="102"/>
    </row>
    <row r="459" spans="6:6" s="23" customFormat="1">
      <c r="F459" s="102"/>
    </row>
    <row r="460" spans="6:6" s="23" customFormat="1">
      <c r="F460" s="102"/>
    </row>
    <row r="461" spans="6:6" s="23" customFormat="1">
      <c r="F461" s="102"/>
    </row>
    <row r="462" spans="6:6" s="23" customFormat="1">
      <c r="F462" s="102"/>
    </row>
    <row r="463" spans="6:6" s="23" customFormat="1">
      <c r="F463" s="102"/>
    </row>
    <row r="464" spans="6:6" s="23" customFormat="1">
      <c r="F464" s="102"/>
    </row>
    <row r="465" spans="6:6" s="23" customFormat="1">
      <c r="F465" s="102"/>
    </row>
    <row r="466" spans="6:6" s="23" customFormat="1">
      <c r="F466" s="102"/>
    </row>
    <row r="467" spans="6:6" s="23" customFormat="1">
      <c r="F467" s="102"/>
    </row>
    <row r="468" spans="6:6" s="23" customFormat="1">
      <c r="F468" s="102"/>
    </row>
    <row r="469" spans="6:6" s="23" customFormat="1">
      <c r="F469" s="102"/>
    </row>
    <row r="470" spans="6:6" s="23" customFormat="1">
      <c r="F470" s="102"/>
    </row>
    <row r="471" spans="6:6" s="23" customFormat="1">
      <c r="F471" s="102"/>
    </row>
    <row r="472" spans="6:6" s="23" customFormat="1">
      <c r="F472" s="102"/>
    </row>
    <row r="473" spans="6:6" s="23" customFormat="1">
      <c r="F473" s="102"/>
    </row>
    <row r="474" spans="6:6" s="23" customFormat="1">
      <c r="F474" s="102"/>
    </row>
    <row r="475" spans="6:6" s="23" customFormat="1">
      <c r="F475" s="102"/>
    </row>
    <row r="476" spans="6:6" s="23" customFormat="1">
      <c r="F476" s="102"/>
    </row>
    <row r="477" spans="6:6" s="23" customFormat="1">
      <c r="F477" s="102"/>
    </row>
    <row r="478" spans="6:6" s="23" customFormat="1">
      <c r="F478" s="102"/>
    </row>
    <row r="479" spans="6:6" s="23" customFormat="1">
      <c r="F479" s="102"/>
    </row>
    <row r="480" spans="6:6" s="23" customFormat="1">
      <c r="F480" s="102"/>
    </row>
    <row r="481" spans="6:6" s="23" customFormat="1">
      <c r="F481" s="102"/>
    </row>
    <row r="482" spans="6:6" s="23" customFormat="1">
      <c r="F482" s="102"/>
    </row>
    <row r="483" spans="6:6" s="23" customFormat="1">
      <c r="F483" s="102"/>
    </row>
    <row r="484" spans="6:6" s="23" customFormat="1">
      <c r="F484" s="102"/>
    </row>
    <row r="485" spans="6:6" s="23" customFormat="1">
      <c r="F485" s="102"/>
    </row>
    <row r="486" spans="6:6" s="23" customFormat="1">
      <c r="F486" s="102"/>
    </row>
    <row r="487" spans="6:6" s="23" customFormat="1">
      <c r="F487" s="102"/>
    </row>
    <row r="488" spans="6:6" s="23" customFormat="1">
      <c r="F488" s="102"/>
    </row>
    <row r="489" spans="6:6" s="23" customFormat="1">
      <c r="F489" s="102"/>
    </row>
    <row r="490" spans="6:6" s="23" customFormat="1">
      <c r="F490" s="102"/>
    </row>
    <row r="491" spans="6:6" s="23" customFormat="1">
      <c r="F491" s="102"/>
    </row>
    <row r="492" spans="6:6" s="23" customFormat="1">
      <c r="F492" s="102"/>
    </row>
    <row r="493" spans="6:6" s="23" customFormat="1">
      <c r="F493" s="102"/>
    </row>
    <row r="494" spans="6:6" s="23" customFormat="1">
      <c r="F494" s="102"/>
    </row>
    <row r="495" spans="6:6" s="23" customFormat="1">
      <c r="F495" s="102"/>
    </row>
    <row r="496" spans="6:6" s="23" customFormat="1">
      <c r="F496" s="102"/>
    </row>
    <row r="497" spans="6:6" s="23" customFormat="1">
      <c r="F497" s="102"/>
    </row>
    <row r="498" spans="6:6" s="23" customFormat="1">
      <c r="F498" s="102"/>
    </row>
    <row r="499" spans="6:6" s="23" customFormat="1">
      <c r="F499" s="102"/>
    </row>
    <row r="500" spans="6:6" s="23" customFormat="1">
      <c r="F500" s="102"/>
    </row>
    <row r="501" spans="6:6" s="23" customFormat="1">
      <c r="F501" s="102"/>
    </row>
    <row r="502" spans="6:6" s="23" customFormat="1">
      <c r="F502" s="102"/>
    </row>
    <row r="503" spans="6:6" s="23" customFormat="1">
      <c r="F503" s="102"/>
    </row>
    <row r="504" spans="6:6" s="23" customFormat="1">
      <c r="F504" s="102"/>
    </row>
    <row r="505" spans="6:6" s="23" customFormat="1">
      <c r="F505" s="102"/>
    </row>
    <row r="506" spans="6:6" s="23" customFormat="1">
      <c r="F506" s="102"/>
    </row>
    <row r="507" spans="6:6" s="23" customFormat="1">
      <c r="F507" s="102"/>
    </row>
    <row r="508" spans="6:6" s="23" customFormat="1">
      <c r="F508" s="102"/>
    </row>
    <row r="509" spans="6:6" s="23" customFormat="1">
      <c r="F509" s="102"/>
    </row>
    <row r="510" spans="6:6" s="23" customFormat="1">
      <c r="F510" s="102"/>
    </row>
    <row r="511" spans="6:6" s="23" customFormat="1">
      <c r="F511" s="102"/>
    </row>
    <row r="512" spans="6:6" s="23" customFormat="1">
      <c r="F512" s="102"/>
    </row>
    <row r="513" spans="6:6" s="23" customFormat="1">
      <c r="F513" s="102"/>
    </row>
    <row r="514" spans="6:6" s="23" customFormat="1">
      <c r="F514" s="102"/>
    </row>
    <row r="515" spans="6:6" s="23" customFormat="1">
      <c r="F515" s="102"/>
    </row>
    <row r="516" spans="6:6" s="23" customFormat="1">
      <c r="F516" s="102"/>
    </row>
    <row r="517" spans="6:6" s="23" customFormat="1">
      <c r="F517" s="102"/>
    </row>
    <row r="518" spans="6:6" s="23" customFormat="1">
      <c r="F518" s="102"/>
    </row>
    <row r="519" spans="6:6" s="23" customFormat="1">
      <c r="F519" s="102"/>
    </row>
    <row r="520" spans="6:6" s="23" customFormat="1">
      <c r="F520" s="102"/>
    </row>
    <row r="521" spans="6:6" s="23" customFormat="1">
      <c r="F521" s="102"/>
    </row>
    <row r="522" spans="6:6" s="23" customFormat="1">
      <c r="F522" s="102"/>
    </row>
    <row r="523" spans="6:6" s="23" customFormat="1">
      <c r="F523" s="102"/>
    </row>
    <row r="524" spans="6:6" s="23" customFormat="1">
      <c r="F524" s="102"/>
    </row>
    <row r="525" spans="6:6" s="23" customFormat="1">
      <c r="F525" s="102"/>
    </row>
    <row r="526" spans="6:6" s="23" customFormat="1">
      <c r="F526" s="102"/>
    </row>
    <row r="527" spans="6:6" s="23" customFormat="1">
      <c r="F527" s="102"/>
    </row>
    <row r="528" spans="6:6" s="23" customFormat="1">
      <c r="F528" s="102"/>
    </row>
    <row r="529" spans="6:6" s="23" customFormat="1">
      <c r="F529" s="102"/>
    </row>
    <row r="530" spans="6:6" s="23" customFormat="1">
      <c r="F530" s="102"/>
    </row>
    <row r="531" spans="6:6" s="23" customFormat="1">
      <c r="F531" s="102"/>
    </row>
    <row r="532" spans="6:6" s="23" customFormat="1">
      <c r="F532" s="102"/>
    </row>
    <row r="533" spans="6:6" s="23" customFormat="1">
      <c r="F533" s="102"/>
    </row>
    <row r="534" spans="6:6" s="23" customFormat="1">
      <c r="F534" s="102"/>
    </row>
    <row r="535" spans="6:6" s="23" customFormat="1">
      <c r="F535" s="102"/>
    </row>
    <row r="536" spans="6:6" s="23" customFormat="1">
      <c r="F536" s="102"/>
    </row>
    <row r="537" spans="6:6" s="23" customFormat="1">
      <c r="F537" s="102"/>
    </row>
    <row r="538" spans="6:6" s="23" customFormat="1">
      <c r="F538" s="102"/>
    </row>
    <row r="539" spans="6:6" s="23" customFormat="1">
      <c r="F539" s="102"/>
    </row>
    <row r="540" spans="6:6" s="23" customFormat="1">
      <c r="F540" s="102"/>
    </row>
    <row r="541" spans="6:6" s="23" customFormat="1">
      <c r="F541" s="102"/>
    </row>
    <row r="542" spans="6:6" s="23" customFormat="1">
      <c r="F542" s="102"/>
    </row>
    <row r="543" spans="6:6" s="23" customFormat="1">
      <c r="F543" s="102"/>
    </row>
    <row r="544" spans="6:6" s="23" customFormat="1">
      <c r="F544" s="102"/>
    </row>
    <row r="545" spans="6:6" s="23" customFormat="1">
      <c r="F545" s="102"/>
    </row>
    <row r="546" spans="6:6" s="23" customFormat="1">
      <c r="F546" s="102"/>
    </row>
    <row r="547" spans="6:6" s="23" customFormat="1">
      <c r="F547" s="102"/>
    </row>
    <row r="548" spans="6:6" s="23" customFormat="1">
      <c r="F548" s="102"/>
    </row>
    <row r="549" spans="6:6" s="23" customFormat="1">
      <c r="F549" s="102"/>
    </row>
    <row r="550" spans="6:6" s="23" customFormat="1">
      <c r="F550" s="102"/>
    </row>
    <row r="551" spans="6:6" s="23" customFormat="1">
      <c r="F551" s="102"/>
    </row>
    <row r="552" spans="6:6" s="23" customFormat="1">
      <c r="F552" s="102"/>
    </row>
    <row r="553" spans="6:6" s="23" customFormat="1">
      <c r="F553" s="102"/>
    </row>
    <row r="554" spans="6:6" s="23" customFormat="1">
      <c r="F554" s="102"/>
    </row>
    <row r="555" spans="6:6" s="23" customFormat="1">
      <c r="F555" s="102"/>
    </row>
    <row r="556" spans="6:6" s="23" customFormat="1">
      <c r="F556" s="102"/>
    </row>
    <row r="557" spans="6:6" s="23" customFormat="1">
      <c r="F557" s="102"/>
    </row>
    <row r="558" spans="6:6" s="23" customFormat="1">
      <c r="F558" s="102"/>
    </row>
    <row r="559" spans="6:6" s="23" customFormat="1">
      <c r="F559" s="102"/>
    </row>
    <row r="560" spans="6:6" s="23" customFormat="1">
      <c r="F560" s="102"/>
    </row>
    <row r="561" spans="6:6" s="23" customFormat="1">
      <c r="F561" s="102"/>
    </row>
    <row r="562" spans="6:6" s="23" customFormat="1">
      <c r="F562" s="102"/>
    </row>
    <row r="563" spans="6:6" s="23" customFormat="1">
      <c r="F563" s="102"/>
    </row>
    <row r="564" spans="6:6" s="23" customFormat="1">
      <c r="F564" s="102"/>
    </row>
    <row r="565" spans="6:6" s="23" customFormat="1">
      <c r="F565" s="102"/>
    </row>
    <row r="566" spans="6:6" s="23" customFormat="1">
      <c r="F566" s="102"/>
    </row>
    <row r="567" spans="6:6" s="23" customFormat="1">
      <c r="F567" s="102"/>
    </row>
    <row r="568" spans="6:6" s="23" customFormat="1">
      <c r="F568" s="102"/>
    </row>
    <row r="569" spans="6:6" s="23" customFormat="1">
      <c r="F569" s="102"/>
    </row>
    <row r="570" spans="6:6" s="23" customFormat="1">
      <c r="F570" s="102"/>
    </row>
    <row r="571" spans="6:6" s="23" customFormat="1">
      <c r="F571" s="102"/>
    </row>
    <row r="572" spans="6:6" s="23" customFormat="1">
      <c r="F572" s="102"/>
    </row>
    <row r="573" spans="6:6" s="23" customFormat="1">
      <c r="F573" s="102"/>
    </row>
    <row r="574" spans="6:6" s="23" customFormat="1">
      <c r="F574" s="102"/>
    </row>
    <row r="575" spans="6:6" s="23" customFormat="1">
      <c r="F575" s="102"/>
    </row>
    <row r="576" spans="6:6" s="23" customFormat="1">
      <c r="F576" s="102"/>
    </row>
    <row r="577" spans="6:6" s="23" customFormat="1">
      <c r="F577" s="102"/>
    </row>
    <row r="578" spans="6:6" s="23" customFormat="1">
      <c r="F578" s="102"/>
    </row>
    <row r="579" spans="6:6" s="23" customFormat="1">
      <c r="F579" s="102"/>
    </row>
    <row r="580" spans="6:6" s="23" customFormat="1">
      <c r="F580" s="102"/>
    </row>
    <row r="581" spans="6:6" s="23" customFormat="1">
      <c r="F581" s="102"/>
    </row>
    <row r="582" spans="6:6" s="23" customFormat="1">
      <c r="F582" s="102"/>
    </row>
    <row r="583" spans="6:6" s="23" customFormat="1">
      <c r="F583" s="102"/>
    </row>
    <row r="584" spans="6:6" s="23" customFormat="1">
      <c r="F584" s="102"/>
    </row>
    <row r="585" spans="6:6" s="23" customFormat="1">
      <c r="F585" s="102"/>
    </row>
    <row r="586" spans="6:6" s="23" customFormat="1">
      <c r="F586" s="102"/>
    </row>
    <row r="587" spans="6:6" s="23" customFormat="1">
      <c r="F587" s="102"/>
    </row>
    <row r="588" spans="6:6" s="23" customFormat="1">
      <c r="F588" s="102"/>
    </row>
    <row r="589" spans="6:6" s="23" customFormat="1">
      <c r="F589" s="102"/>
    </row>
    <row r="590" spans="6:6" s="23" customFormat="1">
      <c r="F590" s="102"/>
    </row>
    <row r="591" spans="6:6" s="23" customFormat="1">
      <c r="F591" s="102"/>
    </row>
    <row r="592" spans="6:6" s="23" customFormat="1">
      <c r="F592" s="102"/>
    </row>
    <row r="593" spans="6:6" s="23" customFormat="1">
      <c r="F593" s="102"/>
    </row>
    <row r="594" spans="6:6" s="23" customFormat="1">
      <c r="F594" s="102"/>
    </row>
    <row r="595" spans="6:6" s="23" customFormat="1">
      <c r="F595" s="102"/>
    </row>
    <row r="596" spans="6:6" s="23" customFormat="1">
      <c r="F596" s="102"/>
    </row>
    <row r="597" spans="6:6" s="23" customFormat="1">
      <c r="F597" s="102"/>
    </row>
    <row r="598" spans="6:6" s="23" customFormat="1">
      <c r="F598" s="102"/>
    </row>
    <row r="599" spans="6:6" s="23" customFormat="1">
      <c r="F599" s="102"/>
    </row>
    <row r="600" spans="6:6" s="23" customFormat="1">
      <c r="F600" s="102"/>
    </row>
    <row r="601" spans="6:6" s="23" customFormat="1">
      <c r="F601" s="102"/>
    </row>
    <row r="602" spans="6:6" s="23" customFormat="1">
      <c r="F602" s="102"/>
    </row>
    <row r="603" spans="6:6" s="23" customFormat="1">
      <c r="F603" s="102"/>
    </row>
    <row r="604" spans="6:6" s="23" customFormat="1">
      <c r="F604" s="102"/>
    </row>
    <row r="605" spans="6:6" s="23" customFormat="1">
      <c r="F605" s="102"/>
    </row>
    <row r="606" spans="6:6" s="23" customFormat="1">
      <c r="F606" s="102"/>
    </row>
    <row r="607" spans="6:6" s="23" customFormat="1">
      <c r="F607" s="102"/>
    </row>
    <row r="608" spans="6:6" s="23" customFormat="1">
      <c r="F608" s="102"/>
    </row>
    <row r="609" spans="6:6" s="23" customFormat="1">
      <c r="F609" s="102"/>
    </row>
    <row r="610" spans="6:6" s="23" customFormat="1">
      <c r="F610" s="102"/>
    </row>
    <row r="611" spans="6:6" s="23" customFormat="1">
      <c r="F611" s="102"/>
    </row>
    <row r="612" spans="6:6" s="23" customFormat="1">
      <c r="F612" s="102"/>
    </row>
    <row r="613" spans="6:6" s="23" customFormat="1">
      <c r="F613" s="102"/>
    </row>
    <row r="614" spans="6:6" s="23" customFormat="1">
      <c r="F614" s="102"/>
    </row>
    <row r="615" spans="6:6" s="23" customFormat="1">
      <c r="F615" s="102"/>
    </row>
    <row r="616" spans="6:6" s="23" customFormat="1">
      <c r="F616" s="102"/>
    </row>
    <row r="617" spans="6:6" s="23" customFormat="1">
      <c r="F617" s="102"/>
    </row>
    <row r="618" spans="6:6" s="23" customFormat="1">
      <c r="F618" s="102"/>
    </row>
    <row r="619" spans="6:6" s="23" customFormat="1">
      <c r="F619" s="102"/>
    </row>
    <row r="620" spans="6:6" s="23" customFormat="1">
      <c r="F620" s="102"/>
    </row>
    <row r="621" spans="6:6" s="23" customFormat="1">
      <c r="F621" s="102"/>
    </row>
    <row r="622" spans="6:6" s="23" customFormat="1">
      <c r="F622" s="102"/>
    </row>
    <row r="623" spans="6:6" s="23" customFormat="1">
      <c r="F623" s="102"/>
    </row>
    <row r="624" spans="6:6" s="23" customFormat="1">
      <c r="F624" s="102"/>
    </row>
    <row r="625" spans="6:6" s="23" customFormat="1">
      <c r="F625" s="102"/>
    </row>
    <row r="626" spans="6:6" s="23" customFormat="1">
      <c r="F626" s="102"/>
    </row>
    <row r="627" spans="6:6" s="23" customFormat="1">
      <c r="F627" s="102"/>
    </row>
    <row r="628" spans="6:6" s="23" customFormat="1">
      <c r="F628" s="102"/>
    </row>
    <row r="629" spans="6:6" s="23" customFormat="1">
      <c r="F629" s="102"/>
    </row>
    <row r="630" spans="6:6" s="23" customFormat="1">
      <c r="F630" s="102"/>
    </row>
    <row r="631" spans="6:6" s="23" customFormat="1">
      <c r="F631" s="102"/>
    </row>
    <row r="632" spans="6:6" s="23" customFormat="1">
      <c r="F632" s="102"/>
    </row>
    <row r="633" spans="6:6" s="23" customFormat="1">
      <c r="F633" s="102"/>
    </row>
    <row r="634" spans="6:6" s="23" customFormat="1">
      <c r="F634" s="102"/>
    </row>
    <row r="635" spans="6:6" s="23" customFormat="1">
      <c r="F635" s="102"/>
    </row>
    <row r="636" spans="6:6" s="23" customFormat="1">
      <c r="F636" s="102"/>
    </row>
    <row r="637" spans="6:6" s="23" customFormat="1">
      <c r="F637" s="102"/>
    </row>
    <row r="638" spans="6:6" s="23" customFormat="1">
      <c r="F638" s="102"/>
    </row>
    <row r="639" spans="6:6" s="23" customFormat="1">
      <c r="F639" s="102"/>
    </row>
    <row r="640" spans="6:6" s="23" customFormat="1">
      <c r="F640" s="102"/>
    </row>
    <row r="641" spans="6:6" s="23" customFormat="1">
      <c r="F641" s="102"/>
    </row>
    <row r="642" spans="6:6" s="23" customFormat="1">
      <c r="F642" s="102"/>
    </row>
    <row r="643" spans="6:6" s="23" customFormat="1">
      <c r="F643" s="102"/>
    </row>
    <row r="644" spans="6:6" s="23" customFormat="1">
      <c r="F644" s="102"/>
    </row>
    <row r="645" spans="6:6" s="23" customFormat="1">
      <c r="F645" s="102"/>
    </row>
    <row r="646" spans="6:6" s="23" customFormat="1">
      <c r="F646" s="102"/>
    </row>
    <row r="647" spans="6:6" s="23" customFormat="1">
      <c r="F647" s="102"/>
    </row>
    <row r="648" spans="6:6" s="23" customFormat="1">
      <c r="F648" s="102"/>
    </row>
    <row r="649" spans="6:6" s="23" customFormat="1">
      <c r="F649" s="102"/>
    </row>
    <row r="650" spans="6:6" s="23" customFormat="1">
      <c r="F650" s="102"/>
    </row>
    <row r="651" spans="6:6" s="23" customFormat="1">
      <c r="F651" s="102"/>
    </row>
    <row r="652" spans="6:6" s="23" customFormat="1">
      <c r="F652" s="102"/>
    </row>
    <row r="653" spans="6:6" s="23" customFormat="1">
      <c r="F653" s="102"/>
    </row>
    <row r="654" spans="6:6" s="23" customFormat="1">
      <c r="F654" s="102"/>
    </row>
    <row r="655" spans="6:6" s="23" customFormat="1">
      <c r="F655" s="102"/>
    </row>
    <row r="656" spans="6:6" s="23" customFormat="1">
      <c r="F656" s="102"/>
    </row>
    <row r="657" spans="6:6" s="23" customFormat="1">
      <c r="F657" s="102"/>
    </row>
    <row r="658" spans="6:6" s="23" customFormat="1">
      <c r="F658" s="102"/>
    </row>
    <row r="659" spans="6:6" s="23" customFormat="1">
      <c r="F659" s="102"/>
    </row>
    <row r="660" spans="6:6" s="23" customFormat="1">
      <c r="F660" s="102"/>
    </row>
    <row r="661" spans="6:6" s="23" customFormat="1">
      <c r="F661" s="102"/>
    </row>
    <row r="662" spans="6:6" s="23" customFormat="1">
      <c r="F662" s="102"/>
    </row>
    <row r="663" spans="6:6" s="23" customFormat="1">
      <c r="F663" s="102"/>
    </row>
    <row r="664" spans="6:6" s="23" customFormat="1">
      <c r="F664" s="102"/>
    </row>
    <row r="665" spans="6:6" s="23" customFormat="1">
      <c r="F665" s="102"/>
    </row>
    <row r="666" spans="6:6" s="23" customFormat="1">
      <c r="F666" s="102"/>
    </row>
    <row r="667" spans="6:6" s="23" customFormat="1">
      <c r="F667" s="102"/>
    </row>
    <row r="668" spans="6:6" s="23" customFormat="1">
      <c r="F668" s="102"/>
    </row>
    <row r="669" spans="6:6" s="23" customFormat="1">
      <c r="F669" s="102"/>
    </row>
    <row r="670" spans="6:6" s="23" customFormat="1">
      <c r="F670" s="102"/>
    </row>
    <row r="671" spans="6:6" s="23" customFormat="1">
      <c r="F671" s="102"/>
    </row>
    <row r="672" spans="6:6" s="23" customFormat="1">
      <c r="F672" s="102"/>
    </row>
    <row r="673" spans="6:6" s="23" customFormat="1">
      <c r="F673" s="102"/>
    </row>
    <row r="674" spans="6:6" s="23" customFormat="1">
      <c r="F674" s="102"/>
    </row>
    <row r="675" spans="6:6" s="23" customFormat="1">
      <c r="F675" s="102"/>
    </row>
    <row r="676" spans="6:6" s="23" customFormat="1">
      <c r="F676" s="102"/>
    </row>
    <row r="677" spans="6:6" s="23" customFormat="1">
      <c r="F677" s="102"/>
    </row>
    <row r="678" spans="6:6" s="23" customFormat="1">
      <c r="F678" s="102"/>
    </row>
    <row r="679" spans="6:6" s="23" customFormat="1">
      <c r="F679" s="102"/>
    </row>
    <row r="680" spans="6:6" s="23" customFormat="1">
      <c r="F680" s="102"/>
    </row>
    <row r="681" spans="6:6" s="23" customFormat="1">
      <c r="F681" s="102"/>
    </row>
    <row r="682" spans="6:6" s="23" customFormat="1">
      <c r="F682" s="102"/>
    </row>
    <row r="683" spans="6:6" s="23" customFormat="1">
      <c r="F683" s="102"/>
    </row>
    <row r="684" spans="6:6" s="23" customFormat="1">
      <c r="F684" s="102"/>
    </row>
    <row r="685" spans="6:6" s="23" customFormat="1">
      <c r="F685" s="102"/>
    </row>
    <row r="686" spans="6:6" s="23" customFormat="1">
      <c r="F686" s="102"/>
    </row>
    <row r="687" spans="6:6" s="23" customFormat="1">
      <c r="F687" s="102"/>
    </row>
    <row r="688" spans="6:6" s="23" customFormat="1">
      <c r="F688" s="102"/>
    </row>
    <row r="689" spans="6:6" s="23" customFormat="1">
      <c r="F689" s="102"/>
    </row>
    <row r="690" spans="6:6" s="23" customFormat="1">
      <c r="F690" s="102"/>
    </row>
    <row r="691" spans="6:6" s="23" customFormat="1">
      <c r="F691" s="102"/>
    </row>
    <row r="692" spans="6:6" s="23" customFormat="1">
      <c r="F692" s="102"/>
    </row>
    <row r="693" spans="6:6" s="23" customFormat="1">
      <c r="F693" s="102"/>
    </row>
    <row r="694" spans="6:6" s="23" customFormat="1">
      <c r="F694" s="102"/>
    </row>
    <row r="695" spans="6:6" s="23" customFormat="1">
      <c r="F695" s="102"/>
    </row>
    <row r="696" spans="6:6" s="23" customFormat="1">
      <c r="F696" s="102"/>
    </row>
    <row r="697" spans="6:6" s="23" customFormat="1">
      <c r="F697" s="102"/>
    </row>
    <row r="698" spans="6:6" s="23" customFormat="1">
      <c r="F698" s="102"/>
    </row>
    <row r="699" spans="6:6" s="23" customFormat="1">
      <c r="F699" s="102"/>
    </row>
    <row r="700" spans="6:6" s="23" customFormat="1">
      <c r="F700" s="102"/>
    </row>
    <row r="701" spans="6:6" s="23" customFormat="1">
      <c r="F701" s="102"/>
    </row>
    <row r="702" spans="6:6" s="23" customFormat="1">
      <c r="F702" s="102"/>
    </row>
    <row r="703" spans="6:6" s="23" customFormat="1">
      <c r="F703" s="102"/>
    </row>
    <row r="704" spans="6:6" s="23" customFormat="1">
      <c r="F704" s="102"/>
    </row>
    <row r="705" spans="6:6" s="23" customFormat="1">
      <c r="F705" s="102"/>
    </row>
    <row r="706" spans="6:6" s="23" customFormat="1">
      <c r="F706" s="102"/>
    </row>
    <row r="707" spans="6:6" s="23" customFormat="1">
      <c r="F707" s="102"/>
    </row>
    <row r="708" spans="6:6" s="23" customFormat="1">
      <c r="F708" s="102"/>
    </row>
    <row r="709" spans="6:6" s="23" customFormat="1">
      <c r="F709" s="102"/>
    </row>
    <row r="710" spans="6:6" s="23" customFormat="1">
      <c r="F710" s="102"/>
    </row>
    <row r="711" spans="6:6" s="23" customFormat="1">
      <c r="F711" s="102"/>
    </row>
    <row r="712" spans="6:6" s="23" customFormat="1">
      <c r="F712" s="102"/>
    </row>
    <row r="713" spans="6:6" s="23" customFormat="1">
      <c r="F713" s="102"/>
    </row>
    <row r="714" spans="6:6" s="23" customFormat="1">
      <c r="F714" s="102"/>
    </row>
    <row r="715" spans="6:6" s="23" customFormat="1">
      <c r="F715" s="102"/>
    </row>
    <row r="716" spans="6:6" s="23" customFormat="1">
      <c r="F716" s="102"/>
    </row>
    <row r="717" spans="6:6" s="23" customFormat="1">
      <c r="F717" s="102"/>
    </row>
    <row r="718" spans="6:6" s="23" customFormat="1">
      <c r="F718" s="102"/>
    </row>
    <row r="719" spans="6:6" s="23" customFormat="1">
      <c r="F719" s="102"/>
    </row>
    <row r="720" spans="6:6" s="23" customFormat="1">
      <c r="F720" s="102"/>
    </row>
    <row r="721" spans="6:6" s="23" customFormat="1">
      <c r="F721" s="102"/>
    </row>
    <row r="722" spans="6:6" s="23" customFormat="1">
      <c r="F722" s="102"/>
    </row>
    <row r="723" spans="6:6" s="23" customFormat="1">
      <c r="F723" s="102"/>
    </row>
    <row r="724" spans="6:6" s="23" customFormat="1">
      <c r="F724" s="102"/>
    </row>
    <row r="725" spans="6:6" s="23" customFormat="1">
      <c r="F725" s="102"/>
    </row>
    <row r="726" spans="6:6" s="23" customFormat="1">
      <c r="F726" s="102"/>
    </row>
    <row r="727" spans="6:6" s="23" customFormat="1">
      <c r="F727" s="102"/>
    </row>
    <row r="728" spans="6:6" s="23" customFormat="1">
      <c r="F728" s="102"/>
    </row>
    <row r="729" spans="6:6" s="23" customFormat="1">
      <c r="F729" s="102"/>
    </row>
    <row r="730" spans="6:6" s="23" customFormat="1">
      <c r="F730" s="102"/>
    </row>
    <row r="731" spans="6:6" s="23" customFormat="1">
      <c r="F731" s="102"/>
    </row>
    <row r="732" spans="6:6" s="23" customFormat="1">
      <c r="F732" s="102"/>
    </row>
    <row r="733" spans="6:6" s="23" customFormat="1">
      <c r="F733" s="102"/>
    </row>
    <row r="734" spans="6:6" s="23" customFormat="1">
      <c r="F734" s="102"/>
    </row>
    <row r="735" spans="6:6" s="23" customFormat="1">
      <c r="F735" s="102"/>
    </row>
    <row r="736" spans="6:6" s="23" customFormat="1">
      <c r="F736" s="102"/>
    </row>
    <row r="737" spans="6:6" s="23" customFormat="1">
      <c r="F737" s="102"/>
    </row>
    <row r="738" spans="6:6" s="23" customFormat="1">
      <c r="F738" s="102"/>
    </row>
    <row r="739" spans="6:6" s="23" customFormat="1">
      <c r="F739" s="102"/>
    </row>
    <row r="740" spans="6:6" s="23" customFormat="1">
      <c r="F740" s="102"/>
    </row>
    <row r="741" spans="6:6" s="23" customFormat="1">
      <c r="F741" s="102"/>
    </row>
    <row r="742" spans="6:6" s="23" customFormat="1">
      <c r="F742" s="102"/>
    </row>
    <row r="743" spans="6:6" s="23" customFormat="1">
      <c r="F743" s="102"/>
    </row>
    <row r="744" spans="6:6" s="23" customFormat="1">
      <c r="F744" s="102"/>
    </row>
    <row r="745" spans="6:6" s="23" customFormat="1">
      <c r="F745" s="102"/>
    </row>
    <row r="746" spans="6:6" s="23" customFormat="1">
      <c r="F746" s="102"/>
    </row>
    <row r="747" spans="6:6" s="23" customFormat="1">
      <c r="F747" s="102"/>
    </row>
    <row r="748" spans="6:6" s="23" customFormat="1">
      <c r="F748" s="102"/>
    </row>
    <row r="749" spans="6:6" s="23" customFormat="1">
      <c r="F749" s="102"/>
    </row>
    <row r="750" spans="6:6" s="23" customFormat="1">
      <c r="F750" s="102"/>
    </row>
    <row r="751" spans="6:6" s="23" customFormat="1">
      <c r="F751" s="102"/>
    </row>
    <row r="752" spans="6:6" s="23" customFormat="1">
      <c r="F752" s="102"/>
    </row>
    <row r="753" spans="6:6" s="23" customFormat="1">
      <c r="F753" s="102"/>
    </row>
    <row r="754" spans="6:6" s="23" customFormat="1">
      <c r="F754" s="102"/>
    </row>
    <row r="755" spans="6:6" s="23" customFormat="1">
      <c r="F755" s="102"/>
    </row>
    <row r="756" spans="6:6" s="23" customFormat="1">
      <c r="F756" s="102"/>
    </row>
    <row r="757" spans="6:6" s="23" customFormat="1">
      <c r="F757" s="102"/>
    </row>
    <row r="758" spans="6:6" s="23" customFormat="1">
      <c r="F758" s="102"/>
    </row>
    <row r="759" spans="6:6" s="23" customFormat="1">
      <c r="F759" s="102"/>
    </row>
    <row r="760" spans="6:6" s="23" customFormat="1">
      <c r="F760" s="102"/>
    </row>
    <row r="761" spans="6:6" s="23" customFormat="1">
      <c r="F761" s="102"/>
    </row>
    <row r="762" spans="6:6" s="23" customFormat="1">
      <c r="F762" s="102"/>
    </row>
    <row r="763" spans="6:6" s="23" customFormat="1">
      <c r="F763" s="102"/>
    </row>
    <row r="764" spans="6:6" s="23" customFormat="1">
      <c r="F764" s="102"/>
    </row>
    <row r="765" spans="6:6" s="23" customFormat="1">
      <c r="F765" s="102"/>
    </row>
    <row r="766" spans="6:6" s="23" customFormat="1">
      <c r="F766" s="102"/>
    </row>
    <row r="767" spans="6:6" s="23" customFormat="1">
      <c r="F767" s="102"/>
    </row>
    <row r="768" spans="6:6" s="23" customFormat="1">
      <c r="F768" s="102"/>
    </row>
    <row r="769" spans="6:6" s="23" customFormat="1">
      <c r="F769" s="102"/>
    </row>
    <row r="770" spans="6:6" s="23" customFormat="1">
      <c r="F770" s="102"/>
    </row>
    <row r="771" spans="6:6" s="23" customFormat="1">
      <c r="F771" s="102"/>
    </row>
    <row r="772" spans="6:6" s="23" customFormat="1">
      <c r="F772" s="102"/>
    </row>
    <row r="773" spans="6:6" s="23" customFormat="1">
      <c r="F773" s="102"/>
    </row>
    <row r="774" spans="6:6" s="23" customFormat="1">
      <c r="F774" s="102"/>
    </row>
    <row r="775" spans="6:6" s="23" customFormat="1">
      <c r="F775" s="102"/>
    </row>
    <row r="776" spans="6:6" s="23" customFormat="1">
      <c r="F776" s="102"/>
    </row>
    <row r="777" spans="6:6" s="23" customFormat="1">
      <c r="F777" s="102"/>
    </row>
    <row r="778" spans="6:6" s="23" customFormat="1">
      <c r="F778" s="102"/>
    </row>
    <row r="779" spans="6:6" s="23" customFormat="1">
      <c r="F779" s="102"/>
    </row>
    <row r="780" spans="6:6" s="23" customFormat="1">
      <c r="F780" s="102"/>
    </row>
    <row r="781" spans="6:6" s="23" customFormat="1">
      <c r="F781" s="102"/>
    </row>
    <row r="782" spans="6:6" s="23" customFormat="1">
      <c r="F782" s="102"/>
    </row>
    <row r="783" spans="6:6" s="23" customFormat="1">
      <c r="F783" s="102"/>
    </row>
    <row r="784" spans="6:6" s="23" customFormat="1">
      <c r="F784" s="102"/>
    </row>
    <row r="785" spans="6:6" s="23" customFormat="1">
      <c r="F785" s="102"/>
    </row>
    <row r="786" spans="6:6" s="23" customFormat="1">
      <c r="F786" s="102"/>
    </row>
    <row r="787" spans="6:6" s="23" customFormat="1">
      <c r="F787" s="102"/>
    </row>
    <row r="788" spans="6:6" s="23" customFormat="1">
      <c r="F788" s="102"/>
    </row>
    <row r="789" spans="6:6" s="23" customFormat="1">
      <c r="F789" s="102"/>
    </row>
    <row r="790" spans="6:6" s="23" customFormat="1">
      <c r="F790" s="102"/>
    </row>
    <row r="791" spans="6:6" s="23" customFormat="1">
      <c r="F791" s="102"/>
    </row>
    <row r="792" spans="6:6" s="23" customFormat="1">
      <c r="F792" s="102"/>
    </row>
    <row r="793" spans="6:6" s="23" customFormat="1">
      <c r="F793" s="102"/>
    </row>
    <row r="794" spans="6:6" s="23" customFormat="1">
      <c r="F794" s="102"/>
    </row>
    <row r="795" spans="6:6" s="23" customFormat="1">
      <c r="F795" s="102"/>
    </row>
    <row r="796" spans="6:6" s="23" customFormat="1">
      <c r="F796" s="102"/>
    </row>
    <row r="797" spans="6:6" s="23" customFormat="1">
      <c r="F797" s="102"/>
    </row>
    <row r="798" spans="6:6" s="23" customFormat="1">
      <c r="F798" s="102"/>
    </row>
    <row r="799" spans="6:6" s="23" customFormat="1">
      <c r="F799" s="102"/>
    </row>
    <row r="800" spans="6:6" s="23" customFormat="1">
      <c r="F800" s="102"/>
    </row>
    <row r="801" spans="6:6" s="23" customFormat="1">
      <c r="F801" s="102"/>
    </row>
    <row r="802" spans="6:6" s="23" customFormat="1">
      <c r="F802" s="102"/>
    </row>
    <row r="803" spans="6:6" s="23" customFormat="1">
      <c r="F803" s="102"/>
    </row>
    <row r="804" spans="6:6" s="23" customFormat="1">
      <c r="F804" s="102"/>
    </row>
    <row r="805" spans="6:6" s="23" customFormat="1">
      <c r="F805" s="102"/>
    </row>
    <row r="806" spans="6:6" s="23" customFormat="1">
      <c r="F806" s="102"/>
    </row>
    <row r="807" spans="6:6" s="23" customFormat="1">
      <c r="F807" s="102"/>
    </row>
    <row r="808" spans="6:6" s="23" customFormat="1">
      <c r="F808" s="102"/>
    </row>
    <row r="809" spans="6:6" s="23" customFormat="1">
      <c r="F809" s="102"/>
    </row>
    <row r="810" spans="6:6" s="23" customFormat="1">
      <c r="F810" s="102"/>
    </row>
    <row r="811" spans="6:6" s="23" customFormat="1">
      <c r="F811" s="102"/>
    </row>
    <row r="812" spans="6:6" s="23" customFormat="1">
      <c r="F812" s="102"/>
    </row>
    <row r="813" spans="6:6" s="23" customFormat="1">
      <c r="F813" s="102"/>
    </row>
    <row r="814" spans="6:6" s="23" customFormat="1">
      <c r="F814" s="102"/>
    </row>
    <row r="815" spans="6:6" s="23" customFormat="1">
      <c r="F815" s="102"/>
    </row>
    <row r="816" spans="6:6" s="23" customFormat="1">
      <c r="F816" s="102"/>
    </row>
    <row r="817" spans="6:6" s="23" customFormat="1">
      <c r="F817" s="102"/>
    </row>
    <row r="818" spans="6:6" s="23" customFormat="1">
      <c r="F818" s="102"/>
    </row>
    <row r="819" spans="6:6" s="23" customFormat="1">
      <c r="F819" s="102"/>
    </row>
    <row r="820" spans="6:6" s="23" customFormat="1">
      <c r="F820" s="102"/>
    </row>
    <row r="821" spans="6:6" s="23" customFormat="1">
      <c r="F821" s="102"/>
    </row>
    <row r="822" spans="6:6" s="23" customFormat="1">
      <c r="F822" s="102"/>
    </row>
    <row r="823" spans="6:6" s="23" customFormat="1">
      <c r="F823" s="102"/>
    </row>
    <row r="824" spans="6:6" s="23" customFormat="1">
      <c r="F824" s="102"/>
    </row>
    <row r="825" spans="6:6" s="23" customFormat="1">
      <c r="F825" s="102"/>
    </row>
    <row r="826" spans="6:6" s="23" customFormat="1">
      <c r="F826" s="102"/>
    </row>
    <row r="827" spans="6:6" s="23" customFormat="1">
      <c r="F827" s="102"/>
    </row>
    <row r="828" spans="6:6" s="23" customFormat="1">
      <c r="F828" s="102"/>
    </row>
    <row r="829" spans="6:6" s="23" customFormat="1">
      <c r="F829" s="102"/>
    </row>
    <row r="830" spans="6:6" s="23" customFormat="1">
      <c r="F830" s="102"/>
    </row>
    <row r="831" spans="6:6" s="23" customFormat="1">
      <c r="F831" s="102"/>
    </row>
    <row r="832" spans="6:6" s="23" customFormat="1">
      <c r="F832" s="102"/>
    </row>
    <row r="833" spans="6:6" s="23" customFormat="1">
      <c r="F833" s="102"/>
    </row>
    <row r="834" spans="6:6" s="23" customFormat="1">
      <c r="F834" s="102"/>
    </row>
    <row r="835" spans="6:6" s="23" customFormat="1">
      <c r="F835" s="102"/>
    </row>
    <row r="836" spans="6:6" s="23" customFormat="1">
      <c r="F836" s="102"/>
    </row>
    <row r="837" spans="6:6" s="23" customFormat="1">
      <c r="F837" s="102"/>
    </row>
    <row r="838" spans="6:6" s="23" customFormat="1">
      <c r="F838" s="102"/>
    </row>
    <row r="839" spans="6:6" s="23" customFormat="1">
      <c r="F839" s="102"/>
    </row>
    <row r="840" spans="6:6" s="23" customFormat="1">
      <c r="F840" s="102"/>
    </row>
    <row r="841" spans="6:6" s="23" customFormat="1">
      <c r="F841" s="102"/>
    </row>
    <row r="842" spans="6:6" s="23" customFormat="1">
      <c r="F842" s="102"/>
    </row>
    <row r="843" spans="6:6" s="23" customFormat="1">
      <c r="F843" s="102"/>
    </row>
    <row r="844" spans="6:6" s="23" customFormat="1">
      <c r="F844" s="102"/>
    </row>
    <row r="845" spans="6:6" s="23" customFormat="1">
      <c r="F845" s="102"/>
    </row>
    <row r="846" spans="6:6" s="23" customFormat="1">
      <c r="F846" s="102"/>
    </row>
    <row r="847" spans="6:6" s="23" customFormat="1">
      <c r="F847" s="102"/>
    </row>
    <row r="848" spans="6:6" s="23" customFormat="1">
      <c r="F848" s="102"/>
    </row>
    <row r="849" spans="6:6" s="23" customFormat="1">
      <c r="F849" s="102"/>
    </row>
    <row r="850" spans="6:6" s="23" customFormat="1">
      <c r="F850" s="102"/>
    </row>
    <row r="851" spans="6:6" s="23" customFormat="1">
      <c r="F851" s="102"/>
    </row>
    <row r="852" spans="6:6" s="23" customFormat="1">
      <c r="F852" s="102"/>
    </row>
    <row r="853" spans="6:6" s="23" customFormat="1">
      <c r="F853" s="102"/>
    </row>
    <row r="854" spans="6:6" s="23" customFormat="1">
      <c r="F854" s="102"/>
    </row>
    <row r="855" spans="6:6" s="23" customFormat="1">
      <c r="F855" s="102"/>
    </row>
    <row r="856" spans="6:6" s="23" customFormat="1">
      <c r="F856" s="102"/>
    </row>
    <row r="857" spans="6:6" s="23" customFormat="1">
      <c r="F857" s="102"/>
    </row>
    <row r="858" spans="6:6" s="23" customFormat="1">
      <c r="F858" s="102"/>
    </row>
    <row r="859" spans="6:6" s="23" customFormat="1">
      <c r="F859" s="102"/>
    </row>
    <row r="860" spans="6:6" s="23" customFormat="1">
      <c r="F860" s="102"/>
    </row>
    <row r="861" spans="6:6" s="23" customFormat="1">
      <c r="F861" s="102"/>
    </row>
    <row r="862" spans="6:6" s="23" customFormat="1">
      <c r="F862" s="102"/>
    </row>
    <row r="863" spans="6:6" s="23" customFormat="1">
      <c r="F863" s="102"/>
    </row>
    <row r="864" spans="6:6" s="23" customFormat="1">
      <c r="F864" s="102"/>
    </row>
    <row r="865" spans="6:6" s="23" customFormat="1">
      <c r="F865" s="102"/>
    </row>
    <row r="866" spans="6:6" s="23" customFormat="1">
      <c r="F866" s="102"/>
    </row>
    <row r="867" spans="6:6" s="23" customFormat="1">
      <c r="F867" s="102"/>
    </row>
    <row r="868" spans="6:6" s="23" customFormat="1">
      <c r="F868" s="102"/>
    </row>
    <row r="869" spans="6:6" s="23" customFormat="1">
      <c r="F869" s="102"/>
    </row>
    <row r="870" spans="6:6" s="23" customFormat="1">
      <c r="F870" s="102"/>
    </row>
    <row r="871" spans="6:6" s="23" customFormat="1">
      <c r="F871" s="102"/>
    </row>
    <row r="872" spans="6:6" s="23" customFormat="1">
      <c r="F872" s="102"/>
    </row>
    <row r="873" spans="6:6" s="23" customFormat="1">
      <c r="F873" s="102"/>
    </row>
    <row r="874" spans="6:6" s="23" customFormat="1">
      <c r="F874" s="102"/>
    </row>
    <row r="875" spans="6:6" s="23" customFormat="1">
      <c r="F875" s="102"/>
    </row>
    <row r="876" spans="6:6" s="23" customFormat="1">
      <c r="F876" s="102"/>
    </row>
    <row r="877" spans="6:6" s="23" customFormat="1">
      <c r="F877" s="102"/>
    </row>
    <row r="878" spans="6:6" s="23" customFormat="1">
      <c r="F878" s="102"/>
    </row>
    <row r="879" spans="6:6" s="23" customFormat="1">
      <c r="F879" s="102"/>
    </row>
    <row r="880" spans="6:6" s="23" customFormat="1">
      <c r="F880" s="102"/>
    </row>
    <row r="881" spans="6:6" s="23" customFormat="1">
      <c r="F881" s="102"/>
    </row>
    <row r="882" spans="6:6" s="23" customFormat="1">
      <c r="F882" s="102"/>
    </row>
    <row r="883" spans="6:6" s="23" customFormat="1">
      <c r="F883" s="102"/>
    </row>
    <row r="884" spans="6:6" s="23" customFormat="1">
      <c r="F884" s="102"/>
    </row>
    <row r="885" spans="6:6" s="23" customFormat="1">
      <c r="F885" s="102"/>
    </row>
    <row r="886" spans="6:6" s="23" customFormat="1">
      <c r="F886" s="102"/>
    </row>
    <row r="887" spans="6:6" s="23" customFormat="1">
      <c r="F887" s="102"/>
    </row>
    <row r="888" spans="6:6" s="23" customFormat="1">
      <c r="F888" s="102"/>
    </row>
    <row r="889" spans="6:6" s="23" customFormat="1">
      <c r="F889" s="102"/>
    </row>
    <row r="890" spans="6:6" s="23" customFormat="1">
      <c r="F890" s="102"/>
    </row>
    <row r="891" spans="6:6" s="23" customFormat="1">
      <c r="F891" s="102"/>
    </row>
    <row r="892" spans="6:6" s="23" customFormat="1">
      <c r="F892" s="102"/>
    </row>
    <row r="893" spans="6:6" s="23" customFormat="1">
      <c r="F893" s="102"/>
    </row>
    <row r="894" spans="6:6" s="23" customFormat="1">
      <c r="F894" s="102"/>
    </row>
    <row r="895" spans="6:6" s="23" customFormat="1">
      <c r="F895" s="102"/>
    </row>
    <row r="896" spans="6:6" s="23" customFormat="1">
      <c r="F896" s="102"/>
    </row>
    <row r="897" spans="6:6" s="23" customFormat="1">
      <c r="F897" s="102"/>
    </row>
    <row r="898" spans="6:6" s="23" customFormat="1">
      <c r="F898" s="102"/>
    </row>
    <row r="899" spans="6:6" s="23" customFormat="1">
      <c r="F899" s="102"/>
    </row>
    <row r="900" spans="6:6" s="23" customFormat="1">
      <c r="F900" s="102"/>
    </row>
    <row r="901" spans="6:6" s="23" customFormat="1">
      <c r="F901" s="102"/>
    </row>
    <row r="902" spans="6:6" s="23" customFormat="1">
      <c r="F902" s="102"/>
    </row>
    <row r="903" spans="6:6" s="23" customFormat="1">
      <c r="F903" s="102"/>
    </row>
    <row r="904" spans="6:6" s="23" customFormat="1">
      <c r="F904" s="102"/>
    </row>
    <row r="905" spans="6:6" s="23" customFormat="1">
      <c r="F905" s="102"/>
    </row>
    <row r="906" spans="6:6" s="23" customFormat="1">
      <c r="F906" s="102"/>
    </row>
    <row r="907" spans="6:6" s="23" customFormat="1">
      <c r="F907" s="102"/>
    </row>
    <row r="908" spans="6:6" s="23" customFormat="1">
      <c r="F908" s="102"/>
    </row>
    <row r="909" spans="6:6" s="23" customFormat="1">
      <c r="F909" s="102"/>
    </row>
    <row r="910" spans="6:6" s="23" customFormat="1">
      <c r="F910" s="102"/>
    </row>
    <row r="911" spans="6:6" s="23" customFormat="1">
      <c r="F911" s="102"/>
    </row>
    <row r="912" spans="6:6" s="23" customFormat="1">
      <c r="F912" s="102"/>
    </row>
    <row r="913" spans="6:6" s="23" customFormat="1">
      <c r="F913" s="102"/>
    </row>
    <row r="914" spans="6:6" s="23" customFormat="1">
      <c r="F914" s="102"/>
    </row>
    <row r="915" spans="6:6" s="23" customFormat="1">
      <c r="F915" s="102"/>
    </row>
    <row r="916" spans="6:6" s="23" customFormat="1">
      <c r="F916" s="102"/>
    </row>
    <row r="917" spans="6:6" s="23" customFormat="1">
      <c r="F917" s="102"/>
    </row>
    <row r="918" spans="6:6" s="23" customFormat="1">
      <c r="F918" s="102"/>
    </row>
    <row r="919" spans="6:6" s="23" customFormat="1">
      <c r="F919" s="102"/>
    </row>
    <row r="920" spans="6:6" s="23" customFormat="1">
      <c r="F920" s="102"/>
    </row>
    <row r="921" spans="6:6" s="23" customFormat="1">
      <c r="F921" s="102"/>
    </row>
    <row r="922" spans="6:6" s="23" customFormat="1">
      <c r="F922" s="102"/>
    </row>
    <row r="923" spans="6:6" s="23" customFormat="1">
      <c r="F923" s="102"/>
    </row>
    <row r="924" spans="6:6" s="23" customFormat="1">
      <c r="F924" s="102"/>
    </row>
    <row r="925" spans="6:6" s="23" customFormat="1">
      <c r="F925" s="102"/>
    </row>
    <row r="926" spans="6:6" s="23" customFormat="1">
      <c r="F926" s="102"/>
    </row>
    <row r="927" spans="6:6" s="23" customFormat="1">
      <c r="F927" s="102"/>
    </row>
    <row r="928" spans="6:6" s="23" customFormat="1">
      <c r="F928" s="102"/>
    </row>
    <row r="929" spans="6:6" s="23" customFormat="1">
      <c r="F929" s="102"/>
    </row>
    <row r="930" spans="6:6" s="23" customFormat="1">
      <c r="F930" s="102"/>
    </row>
    <row r="931" spans="6:6" s="23" customFormat="1">
      <c r="F931" s="102"/>
    </row>
    <row r="932" spans="6:6" s="23" customFormat="1">
      <c r="F932" s="102"/>
    </row>
    <row r="933" spans="6:6" s="23" customFormat="1">
      <c r="F933" s="102"/>
    </row>
    <row r="934" spans="6:6" s="23" customFormat="1">
      <c r="F934" s="102"/>
    </row>
    <row r="935" spans="6:6" s="23" customFormat="1">
      <c r="F935" s="102"/>
    </row>
    <row r="936" spans="6:6" s="23" customFormat="1">
      <c r="F936" s="102"/>
    </row>
    <row r="937" spans="6:6" s="23" customFormat="1">
      <c r="F937" s="102"/>
    </row>
    <row r="938" spans="6:6" s="23" customFormat="1">
      <c r="F938" s="102"/>
    </row>
    <row r="939" spans="6:6" s="23" customFormat="1">
      <c r="F939" s="102"/>
    </row>
    <row r="940" spans="6:6" s="23" customFormat="1">
      <c r="F940" s="102"/>
    </row>
    <row r="941" spans="6:6" s="23" customFormat="1">
      <c r="F941" s="102"/>
    </row>
    <row r="942" spans="6:6" s="23" customFormat="1">
      <c r="F942" s="102"/>
    </row>
    <row r="943" spans="6:6" s="23" customFormat="1">
      <c r="F943" s="102"/>
    </row>
    <row r="944" spans="6:6" s="23" customFormat="1">
      <c r="F944" s="102"/>
    </row>
    <row r="945" spans="6:6" s="23" customFormat="1">
      <c r="F945" s="102"/>
    </row>
    <row r="946" spans="6:6" s="23" customFormat="1">
      <c r="F946" s="102"/>
    </row>
    <row r="947" spans="6:6" s="23" customFormat="1">
      <c r="F947" s="102"/>
    </row>
    <row r="948" spans="6:6" s="23" customFormat="1">
      <c r="F948" s="102"/>
    </row>
    <row r="949" spans="6:6" s="23" customFormat="1">
      <c r="F949" s="102"/>
    </row>
    <row r="950" spans="6:6" s="23" customFormat="1">
      <c r="F950" s="102"/>
    </row>
    <row r="951" spans="6:6" s="23" customFormat="1">
      <c r="F951" s="102"/>
    </row>
    <row r="952" spans="6:6" s="23" customFormat="1">
      <c r="F952" s="102"/>
    </row>
    <row r="953" spans="6:6" s="23" customFormat="1">
      <c r="F953" s="102"/>
    </row>
    <row r="954" spans="6:6" s="23" customFormat="1">
      <c r="F954" s="102"/>
    </row>
    <row r="955" spans="6:6" s="23" customFormat="1">
      <c r="F955" s="102"/>
    </row>
    <row r="956" spans="6:6" s="23" customFormat="1">
      <c r="F956" s="102"/>
    </row>
    <row r="957" spans="6:6" s="23" customFormat="1">
      <c r="F957" s="102"/>
    </row>
    <row r="958" spans="6:6" s="23" customFormat="1">
      <c r="F958" s="102"/>
    </row>
    <row r="959" spans="6:6" s="23" customFormat="1">
      <c r="F959" s="102"/>
    </row>
    <row r="960" spans="6:6" s="23" customFormat="1">
      <c r="F960" s="102"/>
    </row>
    <row r="961" spans="6:6" s="23" customFormat="1">
      <c r="F961" s="102"/>
    </row>
    <row r="962" spans="6:6" s="23" customFormat="1">
      <c r="F962" s="102"/>
    </row>
    <row r="963" spans="6:6" s="23" customFormat="1">
      <c r="F963" s="102"/>
    </row>
    <row r="964" spans="6:6" s="23" customFormat="1">
      <c r="F964" s="102"/>
    </row>
    <row r="965" spans="6:6" s="23" customFormat="1">
      <c r="F965" s="102"/>
    </row>
    <row r="966" spans="6:6" s="23" customFormat="1">
      <c r="F966" s="102"/>
    </row>
    <row r="967" spans="6:6" s="23" customFormat="1">
      <c r="F967" s="102"/>
    </row>
    <row r="968" spans="6:6" s="23" customFormat="1">
      <c r="F968" s="102"/>
    </row>
    <row r="969" spans="6:6" s="23" customFormat="1">
      <c r="F969" s="102"/>
    </row>
    <row r="970" spans="6:6" s="23" customFormat="1">
      <c r="F970" s="102"/>
    </row>
    <row r="971" spans="6:6" s="23" customFormat="1">
      <c r="F971" s="102"/>
    </row>
    <row r="972" spans="6:6" s="23" customFormat="1">
      <c r="F972" s="102"/>
    </row>
    <row r="973" spans="6:6" s="23" customFormat="1">
      <c r="F973" s="102"/>
    </row>
    <row r="974" spans="6:6" s="23" customFormat="1">
      <c r="F974" s="102"/>
    </row>
    <row r="975" spans="6:6" s="23" customFormat="1">
      <c r="F975" s="102"/>
    </row>
    <row r="976" spans="6:6" s="23" customFormat="1">
      <c r="F976" s="102"/>
    </row>
    <row r="977" spans="6:6" s="23" customFormat="1">
      <c r="F977" s="102"/>
    </row>
    <row r="978" spans="6:6" s="23" customFormat="1">
      <c r="F978" s="102"/>
    </row>
    <row r="979" spans="6:6" s="23" customFormat="1">
      <c r="F979" s="102"/>
    </row>
    <row r="980" spans="6:6" s="23" customFormat="1">
      <c r="F980" s="102"/>
    </row>
    <row r="981" spans="6:6" s="23" customFormat="1">
      <c r="F981" s="102"/>
    </row>
    <row r="982" spans="6:6" s="23" customFormat="1">
      <c r="F982" s="102"/>
    </row>
    <row r="983" spans="6:6" s="23" customFormat="1">
      <c r="F983" s="102"/>
    </row>
    <row r="984" spans="6:6" s="23" customFormat="1">
      <c r="F984" s="102"/>
    </row>
    <row r="985" spans="6:6" s="23" customFormat="1">
      <c r="F985" s="102"/>
    </row>
    <row r="986" spans="6:6" s="23" customFormat="1">
      <c r="F986" s="102"/>
    </row>
    <row r="987" spans="6:6" s="23" customFormat="1">
      <c r="F987" s="102"/>
    </row>
    <row r="988" spans="6:6" s="23" customFormat="1">
      <c r="F988" s="102"/>
    </row>
    <row r="989" spans="6:6" s="23" customFormat="1">
      <c r="F989" s="102"/>
    </row>
    <row r="990" spans="6:6" s="23" customFormat="1">
      <c r="F990" s="102"/>
    </row>
    <row r="991" spans="6:6" s="23" customFormat="1">
      <c r="F991" s="102"/>
    </row>
    <row r="992" spans="6:6" s="23" customFormat="1">
      <c r="F992" s="102"/>
    </row>
    <row r="993" spans="6:6" s="23" customFormat="1">
      <c r="F993" s="102"/>
    </row>
    <row r="994" spans="6:6" s="23" customFormat="1">
      <c r="F994" s="102"/>
    </row>
    <row r="995" spans="6:6" s="23" customFormat="1">
      <c r="F995" s="102"/>
    </row>
    <row r="996" spans="6:6" s="23" customFormat="1">
      <c r="F996" s="102"/>
    </row>
    <row r="997" spans="6:6" s="23" customFormat="1">
      <c r="F997" s="102"/>
    </row>
    <row r="998" spans="6:6" s="23" customFormat="1">
      <c r="F998" s="102"/>
    </row>
    <row r="999" spans="6:6" s="23" customFormat="1">
      <c r="F999" s="102"/>
    </row>
    <row r="1000" spans="6:6" s="23" customFormat="1">
      <c r="F1000" s="102"/>
    </row>
    <row r="1001" spans="6:6" s="23" customFormat="1">
      <c r="F1001" s="102"/>
    </row>
    <row r="1002" spans="6:6" s="23" customFormat="1">
      <c r="F1002" s="102"/>
    </row>
    <row r="1003" spans="6:6" s="23" customFormat="1">
      <c r="F1003" s="102"/>
    </row>
    <row r="1004" spans="6:6" s="23" customFormat="1">
      <c r="F1004" s="102"/>
    </row>
    <row r="1005" spans="6:6" s="23" customFormat="1">
      <c r="F1005" s="102"/>
    </row>
    <row r="1006" spans="6:6" s="23" customFormat="1">
      <c r="F1006" s="102"/>
    </row>
    <row r="1007" spans="6:6" s="23" customFormat="1">
      <c r="F1007" s="102"/>
    </row>
    <row r="1008" spans="6:6" s="23" customFormat="1">
      <c r="F1008" s="102"/>
    </row>
    <row r="1009" spans="6:6" s="23" customFormat="1">
      <c r="F1009" s="102"/>
    </row>
    <row r="1010" spans="6:6" s="23" customFormat="1">
      <c r="F1010" s="102"/>
    </row>
    <row r="1011" spans="6:6" s="23" customFormat="1">
      <c r="F1011" s="102"/>
    </row>
    <row r="1012" spans="6:6" s="23" customFormat="1">
      <c r="F1012" s="102"/>
    </row>
    <row r="1013" spans="6:6" s="23" customFormat="1">
      <c r="F1013" s="102"/>
    </row>
    <row r="1014" spans="6:6" s="23" customFormat="1">
      <c r="F1014" s="102"/>
    </row>
    <row r="1015" spans="6:6" s="23" customFormat="1">
      <c r="F1015" s="102"/>
    </row>
    <row r="1016" spans="6:6" s="23" customFormat="1">
      <c r="F1016" s="102"/>
    </row>
    <row r="1017" spans="6:6" s="23" customFormat="1">
      <c r="F1017" s="102"/>
    </row>
    <row r="1018" spans="6:6" s="23" customFormat="1">
      <c r="F1018" s="102"/>
    </row>
    <row r="1019" spans="6:6" s="23" customFormat="1">
      <c r="F1019" s="102"/>
    </row>
    <row r="1020" spans="6:6" s="23" customFormat="1">
      <c r="F1020" s="102"/>
    </row>
    <row r="1021" spans="6:6" s="23" customFormat="1">
      <c r="F1021" s="102"/>
    </row>
    <row r="1022" spans="6:6" s="23" customFormat="1">
      <c r="F1022" s="102"/>
    </row>
    <row r="1023" spans="6:6" s="23" customFormat="1">
      <c r="F1023" s="102"/>
    </row>
    <row r="1024" spans="6:6" s="23" customFormat="1">
      <c r="F1024" s="102"/>
    </row>
    <row r="1025" spans="6:6" s="23" customFormat="1">
      <c r="F1025" s="102"/>
    </row>
    <row r="1026" spans="6:6" s="23" customFormat="1">
      <c r="F1026" s="102"/>
    </row>
    <row r="1027" spans="6:6" s="23" customFormat="1">
      <c r="F1027" s="102"/>
    </row>
    <row r="1028" spans="6:6" s="23" customFormat="1">
      <c r="F1028" s="102"/>
    </row>
    <row r="1029" spans="6:6" s="23" customFormat="1">
      <c r="F1029" s="102"/>
    </row>
    <row r="1030" spans="6:6" s="23" customFormat="1">
      <c r="F1030" s="102"/>
    </row>
    <row r="1031" spans="6:6" s="23" customFormat="1">
      <c r="F1031" s="102"/>
    </row>
    <row r="1032" spans="6:6" s="23" customFormat="1">
      <c r="F1032" s="102"/>
    </row>
    <row r="1033" spans="6:6" s="23" customFormat="1">
      <c r="F1033" s="102"/>
    </row>
    <row r="1034" spans="6:6" s="23" customFormat="1">
      <c r="F1034" s="102"/>
    </row>
    <row r="1035" spans="6:6" s="23" customFormat="1">
      <c r="F1035" s="102"/>
    </row>
    <row r="1036" spans="6:6" s="23" customFormat="1">
      <c r="F1036" s="102"/>
    </row>
    <row r="1037" spans="6:6" s="23" customFormat="1">
      <c r="F1037" s="102"/>
    </row>
    <row r="1038" spans="6:6" s="23" customFormat="1">
      <c r="F1038" s="102"/>
    </row>
    <row r="1039" spans="6:6" s="23" customFormat="1">
      <c r="F1039" s="102"/>
    </row>
    <row r="1040" spans="6:6" s="23" customFormat="1">
      <c r="F1040" s="102"/>
    </row>
    <row r="1041" spans="6:6" s="23" customFormat="1">
      <c r="F1041" s="102"/>
    </row>
    <row r="1042" spans="6:6" s="23" customFormat="1">
      <c r="F1042" s="102"/>
    </row>
    <row r="1043" spans="6:6" s="23" customFormat="1">
      <c r="F1043" s="102"/>
    </row>
    <row r="1044" spans="6:6" s="23" customFormat="1">
      <c r="F1044" s="102"/>
    </row>
    <row r="1045" spans="6:6" s="23" customFormat="1">
      <c r="F1045" s="102"/>
    </row>
    <row r="1046" spans="6:6" s="23" customFormat="1">
      <c r="F1046" s="102"/>
    </row>
    <row r="1047" spans="6:6" s="23" customFormat="1">
      <c r="F1047" s="102"/>
    </row>
    <row r="1048" spans="6:6" s="23" customFormat="1">
      <c r="F1048" s="102"/>
    </row>
    <row r="1049" spans="6:6" s="23" customFormat="1">
      <c r="F1049" s="102"/>
    </row>
    <row r="1050" spans="6:6" s="23" customFormat="1">
      <c r="F1050" s="102"/>
    </row>
    <row r="1051" spans="6:6" s="23" customFormat="1">
      <c r="F1051" s="102"/>
    </row>
    <row r="1052" spans="6:6" s="23" customFormat="1">
      <c r="F1052" s="102"/>
    </row>
    <row r="1053" spans="6:6" s="23" customFormat="1">
      <c r="F1053" s="102"/>
    </row>
    <row r="1054" spans="6:6" s="23" customFormat="1">
      <c r="F1054" s="102"/>
    </row>
    <row r="1055" spans="6:6" s="23" customFormat="1">
      <c r="F1055" s="102"/>
    </row>
    <row r="1056" spans="6:6" s="23" customFormat="1">
      <c r="F1056" s="102"/>
    </row>
    <row r="1057" spans="6:6" s="23" customFormat="1">
      <c r="F1057" s="102"/>
    </row>
    <row r="1058" spans="6:6" s="23" customFormat="1">
      <c r="F1058" s="102"/>
    </row>
    <row r="1059" spans="6:6" s="23" customFormat="1">
      <c r="F1059" s="102"/>
    </row>
    <row r="1060" spans="6:6" s="23" customFormat="1">
      <c r="F1060" s="102"/>
    </row>
    <row r="1061" spans="6:6" s="23" customFormat="1">
      <c r="F1061" s="102"/>
    </row>
    <row r="1062" spans="6:6" s="23" customFormat="1">
      <c r="F1062" s="102"/>
    </row>
    <row r="1063" spans="6:6" s="23" customFormat="1">
      <c r="F1063" s="102"/>
    </row>
    <row r="1064" spans="6:6" s="23" customFormat="1">
      <c r="F1064" s="102"/>
    </row>
    <row r="1065" spans="6:6" s="23" customFormat="1">
      <c r="F1065" s="102"/>
    </row>
    <row r="1066" spans="6:6" s="23" customFormat="1">
      <c r="F1066" s="102"/>
    </row>
    <row r="1067" spans="6:6" s="23" customFormat="1">
      <c r="F1067" s="102"/>
    </row>
    <row r="1068" spans="6:6" s="23" customFormat="1">
      <c r="F1068" s="102"/>
    </row>
    <row r="1069" spans="6:6" s="23" customFormat="1">
      <c r="F1069" s="102"/>
    </row>
    <row r="1070" spans="6:6" s="23" customFormat="1">
      <c r="F1070" s="102"/>
    </row>
    <row r="1071" spans="6:6" s="23" customFormat="1">
      <c r="F1071" s="102"/>
    </row>
    <row r="1072" spans="6:6" s="23" customFormat="1">
      <c r="F1072" s="102"/>
    </row>
    <row r="1073" spans="6:6" s="23" customFormat="1">
      <c r="F1073" s="102"/>
    </row>
    <row r="1074" spans="6:6" s="23" customFormat="1">
      <c r="F1074" s="102"/>
    </row>
    <row r="1075" spans="6:6" s="23" customFormat="1">
      <c r="F1075" s="102"/>
    </row>
    <row r="1076" spans="6:6" s="23" customFormat="1">
      <c r="F1076" s="102"/>
    </row>
    <row r="1077" spans="6:6" s="23" customFormat="1">
      <c r="F1077" s="102"/>
    </row>
    <row r="1078" spans="6:6" s="23" customFormat="1">
      <c r="F1078" s="102"/>
    </row>
    <row r="1079" spans="6:6" s="23" customFormat="1">
      <c r="F1079" s="102"/>
    </row>
    <row r="1080" spans="6:6" s="23" customFormat="1">
      <c r="F1080" s="102"/>
    </row>
    <row r="1081" spans="6:6" s="23" customFormat="1">
      <c r="F1081" s="102"/>
    </row>
    <row r="1082" spans="6:6" s="23" customFormat="1">
      <c r="F1082" s="102"/>
    </row>
    <row r="1083" spans="6:6" s="23" customFormat="1">
      <c r="F1083" s="102"/>
    </row>
    <row r="1084" spans="6:6" s="23" customFormat="1">
      <c r="F1084" s="102"/>
    </row>
    <row r="1085" spans="6:6" s="23" customFormat="1">
      <c r="F1085" s="102"/>
    </row>
    <row r="1086" spans="6:6" s="23" customFormat="1">
      <c r="F1086" s="102"/>
    </row>
    <row r="1087" spans="6:6" s="23" customFormat="1">
      <c r="F1087" s="102"/>
    </row>
    <row r="1088" spans="6:6" s="23" customFormat="1">
      <c r="F1088" s="102"/>
    </row>
    <row r="1089" spans="6:6" s="23" customFormat="1">
      <c r="F1089" s="102"/>
    </row>
    <row r="1090" spans="6:6" s="23" customFormat="1">
      <c r="F1090" s="102"/>
    </row>
    <row r="1091" spans="6:6" s="23" customFormat="1">
      <c r="F1091" s="102"/>
    </row>
    <row r="1092" spans="6:6" s="23" customFormat="1">
      <c r="F1092" s="102"/>
    </row>
    <row r="1093" spans="6:6" s="23" customFormat="1">
      <c r="F1093" s="102"/>
    </row>
    <row r="1094" spans="6:6" s="23" customFormat="1">
      <c r="F1094" s="102"/>
    </row>
    <row r="1095" spans="6:6" s="23" customFormat="1">
      <c r="F1095" s="102"/>
    </row>
    <row r="1096" spans="6:6" s="23" customFormat="1">
      <c r="F1096" s="102"/>
    </row>
    <row r="1097" spans="6:6" s="23" customFormat="1">
      <c r="F1097" s="102"/>
    </row>
    <row r="1098" spans="6:6" s="23" customFormat="1">
      <c r="F1098" s="102"/>
    </row>
    <row r="1099" spans="6:6" s="23" customFormat="1">
      <c r="F1099" s="102"/>
    </row>
    <row r="1100" spans="6:6" s="23" customFormat="1">
      <c r="F1100" s="102"/>
    </row>
    <row r="1101" spans="6:6" s="23" customFormat="1">
      <c r="F1101" s="102"/>
    </row>
    <row r="1102" spans="6:6" s="23" customFormat="1">
      <c r="F1102" s="102"/>
    </row>
    <row r="1103" spans="6:6" s="23" customFormat="1">
      <c r="F1103" s="102"/>
    </row>
    <row r="1104" spans="6:6" s="23" customFormat="1">
      <c r="F1104" s="102"/>
    </row>
    <row r="1105" spans="6:6" s="23" customFormat="1">
      <c r="F1105" s="102"/>
    </row>
    <row r="1106" spans="6:6" s="23" customFormat="1">
      <c r="F1106" s="102"/>
    </row>
    <row r="1107" spans="6:6" s="23" customFormat="1">
      <c r="F1107" s="102"/>
    </row>
    <row r="1108" spans="6:6" s="23" customFormat="1">
      <c r="F1108" s="102"/>
    </row>
    <row r="1109" spans="6:6" s="23" customFormat="1">
      <c r="F1109" s="102"/>
    </row>
    <row r="1110" spans="6:6" s="23" customFormat="1">
      <c r="F1110" s="102"/>
    </row>
    <row r="1111" spans="6:6" s="23" customFormat="1">
      <c r="F1111" s="102"/>
    </row>
    <row r="1112" spans="6:6" s="23" customFormat="1">
      <c r="F1112" s="102"/>
    </row>
    <row r="1113" spans="6:6" s="23" customFormat="1">
      <c r="F1113" s="102"/>
    </row>
    <row r="1114" spans="6:6" s="23" customFormat="1">
      <c r="F1114" s="102"/>
    </row>
    <row r="1115" spans="6:6" s="23" customFormat="1">
      <c r="F1115" s="102"/>
    </row>
    <row r="1116" spans="6:6" s="23" customFormat="1">
      <c r="F1116" s="102"/>
    </row>
    <row r="1117" spans="6:6" s="23" customFormat="1">
      <c r="F1117" s="102"/>
    </row>
    <row r="1118" spans="6:6" s="23" customFormat="1">
      <c r="F1118" s="102"/>
    </row>
    <row r="1119" spans="6:6" s="23" customFormat="1">
      <c r="F1119" s="102"/>
    </row>
    <row r="1120" spans="6:6" s="23" customFormat="1">
      <c r="F1120" s="102"/>
    </row>
    <row r="1121" spans="6:6" s="23" customFormat="1">
      <c r="F1121" s="102"/>
    </row>
    <row r="1122" spans="6:6" s="23" customFormat="1">
      <c r="F1122" s="102"/>
    </row>
    <row r="1123" spans="6:6" s="23" customFormat="1">
      <c r="F1123" s="102"/>
    </row>
    <row r="1124" spans="6:6" s="23" customFormat="1">
      <c r="F1124" s="102"/>
    </row>
    <row r="1125" spans="6:6" s="23" customFormat="1">
      <c r="F1125" s="102"/>
    </row>
    <row r="1126" spans="6:6" s="23" customFormat="1">
      <c r="F1126" s="102"/>
    </row>
    <row r="1127" spans="6:6" s="23" customFormat="1">
      <c r="F1127" s="102"/>
    </row>
    <row r="1128" spans="6:6" s="23" customFormat="1">
      <c r="F1128" s="102"/>
    </row>
    <row r="1129" spans="6:6" s="23" customFormat="1">
      <c r="F1129" s="102"/>
    </row>
    <row r="1130" spans="6:6" s="23" customFormat="1">
      <c r="F1130" s="102"/>
    </row>
    <row r="1131" spans="6:6" s="23" customFormat="1">
      <c r="F1131" s="102"/>
    </row>
    <row r="1132" spans="6:6" s="23" customFormat="1">
      <c r="F1132" s="102"/>
    </row>
    <row r="1133" spans="6:6" s="23" customFormat="1">
      <c r="F1133" s="102"/>
    </row>
    <row r="1134" spans="6:6" s="23" customFormat="1">
      <c r="F1134" s="102"/>
    </row>
    <row r="1135" spans="6:6" s="23" customFormat="1">
      <c r="F1135" s="102"/>
    </row>
    <row r="1136" spans="6:6" s="23" customFormat="1">
      <c r="F1136" s="102"/>
    </row>
    <row r="1137" spans="6:6" s="23" customFormat="1">
      <c r="F1137" s="102"/>
    </row>
    <row r="1138" spans="6:6" s="23" customFormat="1">
      <c r="F1138" s="102"/>
    </row>
    <row r="1139" spans="6:6" s="23" customFormat="1">
      <c r="F1139" s="102"/>
    </row>
    <row r="1140" spans="6:6" s="23" customFormat="1">
      <c r="F1140" s="102"/>
    </row>
    <row r="1141" spans="6:6" s="23" customFormat="1">
      <c r="F1141" s="102"/>
    </row>
    <row r="1142" spans="6:6" s="23" customFormat="1">
      <c r="F1142" s="102"/>
    </row>
    <row r="1143" spans="6:6" s="23" customFormat="1">
      <c r="F1143" s="102"/>
    </row>
    <row r="1144" spans="6:6" s="23" customFormat="1">
      <c r="F1144" s="102"/>
    </row>
    <row r="1145" spans="6:6" s="23" customFormat="1">
      <c r="F1145" s="102"/>
    </row>
    <row r="1146" spans="6:6" s="23" customFormat="1">
      <c r="F1146" s="102"/>
    </row>
    <row r="1147" spans="6:6" s="23" customFormat="1">
      <c r="F1147" s="102"/>
    </row>
    <row r="1148" spans="6:6" s="23" customFormat="1">
      <c r="F1148" s="102"/>
    </row>
    <row r="1149" spans="6:6" s="23" customFormat="1">
      <c r="F1149" s="102"/>
    </row>
    <row r="1150" spans="6:6" s="23" customFormat="1">
      <c r="F1150" s="102"/>
    </row>
    <row r="1151" spans="6:6" s="23" customFormat="1">
      <c r="F1151" s="102"/>
    </row>
    <row r="1152" spans="6:6" s="23" customFormat="1">
      <c r="F1152" s="102"/>
    </row>
    <row r="1153" spans="6:6" s="23" customFormat="1">
      <c r="F1153" s="102"/>
    </row>
    <row r="1154" spans="6:6" s="23" customFormat="1">
      <c r="F1154" s="102"/>
    </row>
    <row r="1155" spans="6:6" s="23" customFormat="1">
      <c r="F1155" s="102"/>
    </row>
    <row r="1156" spans="6:6" s="23" customFormat="1">
      <c r="F1156" s="102"/>
    </row>
    <row r="1157" spans="6:6" s="23" customFormat="1">
      <c r="F1157" s="102"/>
    </row>
    <row r="1158" spans="6:6" s="23" customFormat="1">
      <c r="F1158" s="102"/>
    </row>
    <row r="1159" spans="6:6" s="23" customFormat="1">
      <c r="F1159" s="102"/>
    </row>
    <row r="1160" spans="6:6" s="23" customFormat="1">
      <c r="F1160" s="102"/>
    </row>
    <row r="1161" spans="6:6" s="23" customFormat="1">
      <c r="F1161" s="102"/>
    </row>
    <row r="1162" spans="6:6" s="23" customFormat="1">
      <c r="F1162" s="102"/>
    </row>
    <row r="1163" spans="6:6" s="23" customFormat="1">
      <c r="F1163" s="102"/>
    </row>
    <row r="1164" spans="6:6" s="23" customFormat="1">
      <c r="F1164" s="102"/>
    </row>
    <row r="1165" spans="6:6" s="23" customFormat="1">
      <c r="F1165" s="102"/>
    </row>
    <row r="1166" spans="6:6" s="23" customFormat="1">
      <c r="F1166" s="102"/>
    </row>
    <row r="1167" spans="6:6" s="23" customFormat="1">
      <c r="F1167" s="102"/>
    </row>
    <row r="1168" spans="6:6" s="23" customFormat="1">
      <c r="F1168" s="102"/>
    </row>
    <row r="1169" spans="6:6" s="23" customFormat="1">
      <c r="F1169" s="102"/>
    </row>
    <row r="1170" spans="6:6" s="23" customFormat="1">
      <c r="F1170" s="102"/>
    </row>
    <row r="1171" spans="6:6" s="23" customFormat="1">
      <c r="F1171" s="102"/>
    </row>
    <row r="1172" spans="6:6" s="23" customFormat="1">
      <c r="F1172" s="102"/>
    </row>
    <row r="1173" spans="6:6" s="23" customFormat="1">
      <c r="F1173" s="102"/>
    </row>
    <row r="1174" spans="6:6" s="23" customFormat="1">
      <c r="F1174" s="102"/>
    </row>
    <row r="1175" spans="6:6" s="23" customFormat="1">
      <c r="F1175" s="102"/>
    </row>
    <row r="1176" spans="6:6" s="23" customFormat="1">
      <c r="F1176" s="102"/>
    </row>
    <row r="1177" spans="6:6" s="23" customFormat="1">
      <c r="F1177" s="102"/>
    </row>
    <row r="1178" spans="6:6" s="23" customFormat="1">
      <c r="F1178" s="102"/>
    </row>
    <row r="1179" spans="6:6" s="23" customFormat="1">
      <c r="F1179" s="102"/>
    </row>
    <row r="1180" spans="6:6" s="23" customFormat="1">
      <c r="F1180" s="102"/>
    </row>
    <row r="1181" spans="6:6" s="23" customFormat="1">
      <c r="F1181" s="102"/>
    </row>
    <row r="1182" spans="6:6" s="23" customFormat="1">
      <c r="F1182" s="102"/>
    </row>
    <row r="1183" spans="6:6" s="23" customFormat="1">
      <c r="F1183" s="102"/>
    </row>
    <row r="1184" spans="6:6" s="23" customFormat="1">
      <c r="F1184" s="102"/>
    </row>
    <row r="1185" spans="6:6" s="23" customFormat="1">
      <c r="F1185" s="102"/>
    </row>
    <row r="1186" spans="6:6" s="23" customFormat="1">
      <c r="F1186" s="102"/>
    </row>
    <row r="1187" spans="6:6" s="23" customFormat="1">
      <c r="F1187" s="102"/>
    </row>
    <row r="1188" spans="6:6" s="23" customFormat="1">
      <c r="F1188" s="102"/>
    </row>
    <row r="1189" spans="6:6" s="23" customFormat="1">
      <c r="F1189" s="102"/>
    </row>
    <row r="1190" spans="6:6" s="23" customFormat="1">
      <c r="F1190" s="102"/>
    </row>
    <row r="1191" spans="6:6" s="23" customFormat="1">
      <c r="F1191" s="102"/>
    </row>
    <row r="1192" spans="6:6" s="23" customFormat="1">
      <c r="F1192" s="102"/>
    </row>
    <row r="1193" spans="6:6" s="23" customFormat="1">
      <c r="F1193" s="102"/>
    </row>
    <row r="1194" spans="6:6" s="23" customFormat="1">
      <c r="F1194" s="102"/>
    </row>
    <row r="1195" spans="6:6" s="23" customFormat="1">
      <c r="F1195" s="102"/>
    </row>
    <row r="1196" spans="6:6" s="23" customFormat="1">
      <c r="F1196" s="102"/>
    </row>
    <row r="1197" spans="6:6" s="23" customFormat="1">
      <c r="F1197" s="102"/>
    </row>
    <row r="1198" spans="6:6" s="23" customFormat="1">
      <c r="F1198" s="102"/>
    </row>
    <row r="1199" spans="6:6" s="23" customFormat="1">
      <c r="F1199" s="102"/>
    </row>
    <row r="1200" spans="6:6" s="23" customFormat="1">
      <c r="F1200" s="102"/>
    </row>
    <row r="1201" spans="6:6" s="23" customFormat="1">
      <c r="F1201" s="102"/>
    </row>
    <row r="1202" spans="6:6" s="23" customFormat="1">
      <c r="F1202" s="102"/>
    </row>
    <row r="1203" spans="6:6" s="23" customFormat="1">
      <c r="F1203" s="102"/>
    </row>
    <row r="1204" spans="6:6" s="23" customFormat="1">
      <c r="F1204" s="102"/>
    </row>
    <row r="1205" spans="6:6" s="23" customFormat="1">
      <c r="F1205" s="102"/>
    </row>
    <row r="1206" spans="6:6" s="23" customFormat="1">
      <c r="F1206" s="102"/>
    </row>
    <row r="1207" spans="6:6" s="23" customFormat="1">
      <c r="F1207" s="102"/>
    </row>
    <row r="1208" spans="6:6" s="23" customFormat="1">
      <c r="F1208" s="102"/>
    </row>
    <row r="1209" spans="6:6" s="23" customFormat="1">
      <c r="F1209" s="102"/>
    </row>
    <row r="1210" spans="6:6" s="23" customFormat="1">
      <c r="F1210" s="102"/>
    </row>
    <row r="1211" spans="6:6" s="23" customFormat="1">
      <c r="F1211" s="102"/>
    </row>
    <row r="1212" spans="6:6" s="23" customFormat="1">
      <c r="F1212" s="102"/>
    </row>
    <row r="1213" spans="6:6" s="23" customFormat="1">
      <c r="F1213" s="102"/>
    </row>
    <row r="1214" spans="6:6" s="23" customFormat="1">
      <c r="F1214" s="102"/>
    </row>
    <row r="1215" spans="6:6" s="23" customFormat="1">
      <c r="F1215" s="102"/>
    </row>
    <row r="1216" spans="6:6" s="23" customFormat="1">
      <c r="F1216" s="102"/>
    </row>
    <row r="1217" spans="6:6" s="23" customFormat="1">
      <c r="F1217" s="102"/>
    </row>
    <row r="1218" spans="6:6" s="23" customFormat="1">
      <c r="F1218" s="102"/>
    </row>
    <row r="1219" spans="6:6" s="23" customFormat="1">
      <c r="F1219" s="102"/>
    </row>
    <row r="1220" spans="6:6" s="23" customFormat="1">
      <c r="F1220" s="102"/>
    </row>
    <row r="1221" spans="6:6" s="23" customFormat="1">
      <c r="F1221" s="102"/>
    </row>
    <row r="1222" spans="6:6" s="23" customFormat="1">
      <c r="F1222" s="102"/>
    </row>
    <row r="1223" spans="6:6" s="23" customFormat="1">
      <c r="F1223" s="102"/>
    </row>
    <row r="1224" spans="6:6" s="23" customFormat="1">
      <c r="F1224" s="102"/>
    </row>
    <row r="1225" spans="6:6" s="23" customFormat="1">
      <c r="F1225" s="102"/>
    </row>
    <row r="1226" spans="6:6" s="23" customFormat="1">
      <c r="F1226" s="102"/>
    </row>
    <row r="1227" spans="6:6" s="23" customFormat="1">
      <c r="F1227" s="102"/>
    </row>
    <row r="1228" spans="6:6" s="23" customFormat="1">
      <c r="F1228" s="102"/>
    </row>
    <row r="1229" spans="6:6" s="23" customFormat="1">
      <c r="F1229" s="102"/>
    </row>
    <row r="1230" spans="6:6" s="23" customFormat="1">
      <c r="F1230" s="102"/>
    </row>
    <row r="1231" spans="6:6" s="23" customFormat="1">
      <c r="F1231" s="102"/>
    </row>
    <row r="1232" spans="6:6" s="23" customFormat="1">
      <c r="F1232" s="102"/>
    </row>
    <row r="1233" spans="6:6" s="23" customFormat="1">
      <c r="F1233" s="102"/>
    </row>
    <row r="1234" spans="6:6" s="23" customFormat="1">
      <c r="F1234" s="102"/>
    </row>
    <row r="1235" spans="6:6" s="23" customFormat="1">
      <c r="F1235" s="102"/>
    </row>
    <row r="1236" spans="6:6" s="23" customFormat="1">
      <c r="F1236" s="102"/>
    </row>
    <row r="1237" spans="6:6" s="23" customFormat="1">
      <c r="F1237" s="102"/>
    </row>
    <row r="1238" spans="6:6" s="23" customFormat="1">
      <c r="F1238" s="102"/>
    </row>
    <row r="1239" spans="6:6" s="23" customFormat="1">
      <c r="F1239" s="102"/>
    </row>
    <row r="1240" spans="6:6" s="23" customFormat="1">
      <c r="F1240" s="102"/>
    </row>
    <row r="1241" spans="6:6" s="23" customFormat="1">
      <c r="F1241" s="102"/>
    </row>
    <row r="1242" spans="6:6" s="23" customFormat="1">
      <c r="F1242" s="102"/>
    </row>
    <row r="1243" spans="6:6" s="23" customFormat="1">
      <c r="F1243" s="102"/>
    </row>
    <row r="1244" spans="6:6" s="23" customFormat="1">
      <c r="F1244" s="102"/>
    </row>
    <row r="1245" spans="6:6" s="23" customFormat="1">
      <c r="F1245" s="102"/>
    </row>
    <row r="1246" spans="6:6" s="23" customFormat="1">
      <c r="F1246" s="102"/>
    </row>
    <row r="1247" spans="6:6" s="23" customFormat="1">
      <c r="F1247" s="102"/>
    </row>
    <row r="1248" spans="6:6" s="23" customFormat="1">
      <c r="F1248" s="102"/>
    </row>
    <row r="1249" spans="6:6" s="23" customFormat="1">
      <c r="F1249" s="102"/>
    </row>
    <row r="1250" spans="6:6" s="23" customFormat="1">
      <c r="F1250" s="102"/>
    </row>
    <row r="1251" spans="6:6" s="23" customFormat="1">
      <c r="F1251" s="102"/>
    </row>
    <row r="1252" spans="6:6" s="23" customFormat="1">
      <c r="F1252" s="102"/>
    </row>
    <row r="1253" spans="6:6" s="23" customFormat="1">
      <c r="F1253" s="102"/>
    </row>
    <row r="1254" spans="6:6" s="23" customFormat="1">
      <c r="F1254" s="102"/>
    </row>
    <row r="1255" spans="6:6" s="23" customFormat="1">
      <c r="F1255" s="102"/>
    </row>
    <row r="1256" spans="6:6" s="23" customFormat="1">
      <c r="F1256" s="102"/>
    </row>
    <row r="1257" spans="6:6" s="23" customFormat="1">
      <c r="F1257" s="102"/>
    </row>
    <row r="1258" spans="6:6" s="23" customFormat="1">
      <c r="F1258" s="102"/>
    </row>
    <row r="1259" spans="6:6" s="23" customFormat="1">
      <c r="F1259" s="102"/>
    </row>
    <row r="1260" spans="6:6" s="23" customFormat="1">
      <c r="F1260" s="102"/>
    </row>
    <row r="1261" spans="6:6" s="23" customFormat="1">
      <c r="F1261" s="102"/>
    </row>
    <row r="1262" spans="6:6" s="23" customFormat="1">
      <c r="F1262" s="102"/>
    </row>
    <row r="1263" spans="6:6" s="23" customFormat="1">
      <c r="F1263" s="102"/>
    </row>
    <row r="1264" spans="6:6" s="23" customFormat="1">
      <c r="F1264" s="102"/>
    </row>
    <row r="1265" spans="6:6" s="23" customFormat="1">
      <c r="F1265" s="102"/>
    </row>
    <row r="1266" spans="6:6" s="23" customFormat="1">
      <c r="F1266" s="102"/>
    </row>
    <row r="1267" spans="6:6" s="23" customFormat="1">
      <c r="F1267" s="102"/>
    </row>
    <row r="1268" spans="6:6" s="23" customFormat="1">
      <c r="F1268" s="102"/>
    </row>
    <row r="1269" spans="6:6" s="23" customFormat="1">
      <c r="F1269" s="102"/>
    </row>
    <row r="1270" spans="6:6" s="23" customFormat="1">
      <c r="F1270" s="102"/>
    </row>
    <row r="1271" spans="6:6" s="23" customFormat="1">
      <c r="F1271" s="102"/>
    </row>
    <row r="1272" spans="6:6" s="23" customFormat="1">
      <c r="F1272" s="102"/>
    </row>
    <row r="1273" spans="6:6" s="23" customFormat="1">
      <c r="F1273" s="102"/>
    </row>
    <row r="1274" spans="6:6" s="23" customFormat="1">
      <c r="F1274" s="102"/>
    </row>
    <row r="1275" spans="6:6" s="23" customFormat="1">
      <c r="F1275" s="102"/>
    </row>
    <row r="1276" spans="6:6" s="23" customFormat="1">
      <c r="F1276" s="102"/>
    </row>
    <row r="1277" spans="6:6" s="23" customFormat="1">
      <c r="F1277" s="102"/>
    </row>
    <row r="1278" spans="6:6" s="23" customFormat="1">
      <c r="F1278" s="102"/>
    </row>
    <row r="1279" spans="6:6" s="23" customFormat="1">
      <c r="F1279" s="102"/>
    </row>
    <row r="1280" spans="6:6" s="23" customFormat="1">
      <c r="F1280" s="102"/>
    </row>
    <row r="1281" spans="6:6" s="23" customFormat="1">
      <c r="F1281" s="102"/>
    </row>
    <row r="1282" spans="6:6" s="23" customFormat="1">
      <c r="F1282" s="102"/>
    </row>
    <row r="1283" spans="6:6" s="23" customFormat="1">
      <c r="F1283" s="102"/>
    </row>
    <row r="1284" spans="6:6" s="23" customFormat="1">
      <c r="F1284" s="102"/>
    </row>
    <row r="1285" spans="6:6" s="23" customFormat="1">
      <c r="F1285" s="102"/>
    </row>
    <row r="1286" spans="6:6" s="23" customFormat="1">
      <c r="F1286" s="102"/>
    </row>
    <row r="1287" spans="6:6" s="23" customFormat="1">
      <c r="F1287" s="102"/>
    </row>
    <row r="1288" spans="6:6" s="23" customFormat="1">
      <c r="F1288" s="102"/>
    </row>
    <row r="1289" spans="6:6" s="23" customFormat="1">
      <c r="F1289" s="102"/>
    </row>
    <row r="1290" spans="6:6" s="23" customFormat="1">
      <c r="F1290" s="102"/>
    </row>
    <row r="1291" spans="6:6" s="23" customFormat="1">
      <c r="F1291" s="102"/>
    </row>
    <row r="1292" spans="6:6" s="23" customFormat="1">
      <c r="F1292" s="102"/>
    </row>
    <row r="1293" spans="6:6" s="23" customFormat="1">
      <c r="F1293" s="102"/>
    </row>
    <row r="1294" spans="6:6" s="23" customFormat="1">
      <c r="F1294" s="102"/>
    </row>
    <row r="1295" spans="6:6" s="23" customFormat="1">
      <c r="F1295" s="102"/>
    </row>
    <row r="1296" spans="6:6" s="23" customFormat="1">
      <c r="F1296" s="102"/>
    </row>
    <row r="1297" spans="6:6" s="23" customFormat="1">
      <c r="F1297" s="102"/>
    </row>
    <row r="1298" spans="6:6" s="23" customFormat="1">
      <c r="F1298" s="102"/>
    </row>
    <row r="1299" spans="6:6" s="23" customFormat="1">
      <c r="F1299" s="102"/>
    </row>
    <row r="1300" spans="6:6" s="23" customFormat="1">
      <c r="F1300" s="102"/>
    </row>
    <row r="1301" spans="6:6" s="23" customFormat="1">
      <c r="F1301" s="102"/>
    </row>
    <row r="1302" spans="6:6" s="23" customFormat="1">
      <c r="F1302" s="102"/>
    </row>
    <row r="1303" spans="6:6" s="23" customFormat="1">
      <c r="F1303" s="102"/>
    </row>
    <row r="1304" spans="6:6" s="23" customFormat="1">
      <c r="F1304" s="102"/>
    </row>
    <row r="1305" spans="6:6" s="23" customFormat="1">
      <c r="F1305" s="102"/>
    </row>
    <row r="1306" spans="6:6" s="23" customFormat="1">
      <c r="F1306" s="102"/>
    </row>
    <row r="1307" spans="6:6" s="23" customFormat="1">
      <c r="F1307" s="102"/>
    </row>
    <row r="1308" spans="6:6" s="23" customFormat="1">
      <c r="F1308" s="102"/>
    </row>
    <row r="1309" spans="6:6" s="23" customFormat="1">
      <c r="F1309" s="102"/>
    </row>
    <row r="1310" spans="6:6" s="23" customFormat="1">
      <c r="F1310" s="102"/>
    </row>
    <row r="1311" spans="6:6" s="23" customFormat="1">
      <c r="F1311" s="102"/>
    </row>
    <row r="1312" spans="6:6" s="23" customFormat="1">
      <c r="F1312" s="102"/>
    </row>
    <row r="1313" spans="6:6" s="23" customFormat="1">
      <c r="F1313" s="102"/>
    </row>
    <row r="1314" spans="6:6" s="23" customFormat="1">
      <c r="F1314" s="102"/>
    </row>
    <row r="1315" spans="6:6" s="23" customFormat="1">
      <c r="F1315" s="102"/>
    </row>
    <row r="1316" spans="6:6" s="23" customFormat="1">
      <c r="F1316" s="102"/>
    </row>
    <row r="1317" spans="6:6" s="23" customFormat="1">
      <c r="F1317" s="102"/>
    </row>
    <row r="1318" spans="6:6" s="23" customFormat="1">
      <c r="F1318" s="102"/>
    </row>
    <row r="1319" spans="6:6" s="23" customFormat="1">
      <c r="F1319" s="102"/>
    </row>
    <row r="1320" spans="6:6" s="23" customFormat="1">
      <c r="F1320" s="102"/>
    </row>
    <row r="1321" spans="6:6" s="23" customFormat="1">
      <c r="F1321" s="102"/>
    </row>
    <row r="1322" spans="6:6" s="23" customFormat="1">
      <c r="F1322" s="102"/>
    </row>
    <row r="1323" spans="6:6" s="23" customFormat="1">
      <c r="F1323" s="102"/>
    </row>
    <row r="1324" spans="6:6" s="23" customFormat="1">
      <c r="F1324" s="102"/>
    </row>
    <row r="1325" spans="6:6" s="23" customFormat="1">
      <c r="F1325" s="102"/>
    </row>
    <row r="1326" spans="6:6" s="23" customFormat="1">
      <c r="F1326" s="102"/>
    </row>
    <row r="1327" spans="6:6" s="23" customFormat="1">
      <c r="F1327" s="102"/>
    </row>
    <row r="1328" spans="6:6" s="23" customFormat="1">
      <c r="F1328" s="102"/>
    </row>
    <row r="1329" spans="6:6" s="23" customFormat="1">
      <c r="F1329" s="102"/>
    </row>
    <row r="1330" spans="6:6" s="23" customFormat="1">
      <c r="F1330" s="102"/>
    </row>
    <row r="1331" spans="6:6" s="23" customFormat="1">
      <c r="F1331" s="102"/>
    </row>
    <row r="1332" spans="6:6" s="23" customFormat="1">
      <c r="F1332" s="102"/>
    </row>
    <row r="1333" spans="6:6" s="23" customFormat="1">
      <c r="F1333" s="102"/>
    </row>
    <row r="1334" spans="6:6" s="23" customFormat="1">
      <c r="F1334" s="102"/>
    </row>
    <row r="1335" spans="6:6" s="23" customFormat="1">
      <c r="F1335" s="102"/>
    </row>
    <row r="1336" spans="6:6" s="23" customFormat="1">
      <c r="F1336" s="102"/>
    </row>
    <row r="1337" spans="6:6" s="23" customFormat="1">
      <c r="F1337" s="102"/>
    </row>
    <row r="1338" spans="6:6" s="23" customFormat="1">
      <c r="F1338" s="102"/>
    </row>
    <row r="1339" spans="6:6" s="23" customFormat="1">
      <c r="F1339" s="102"/>
    </row>
    <row r="1340" spans="6:6" s="23" customFormat="1">
      <c r="F1340" s="102"/>
    </row>
    <row r="1341" spans="6:6" s="23" customFormat="1">
      <c r="F1341" s="102"/>
    </row>
    <row r="1342" spans="6:6" s="23" customFormat="1">
      <c r="F1342" s="102"/>
    </row>
    <row r="1343" spans="6:6" s="23" customFormat="1">
      <c r="F1343" s="102"/>
    </row>
    <row r="1344" spans="6:6" s="23" customFormat="1">
      <c r="F1344" s="102"/>
    </row>
    <row r="1345" spans="6:6" s="23" customFormat="1">
      <c r="F1345" s="102"/>
    </row>
    <row r="1346" spans="6:6" s="23" customFormat="1">
      <c r="F1346" s="102"/>
    </row>
    <row r="1347" spans="6:6" s="23" customFormat="1">
      <c r="F1347" s="102"/>
    </row>
    <row r="1348" spans="6:6" s="23" customFormat="1">
      <c r="F1348" s="102"/>
    </row>
    <row r="1349" spans="6:6" s="23" customFormat="1">
      <c r="F1349" s="102"/>
    </row>
    <row r="1350" spans="6:6" s="23" customFormat="1">
      <c r="F1350" s="102"/>
    </row>
    <row r="1351" spans="6:6" s="23" customFormat="1">
      <c r="F1351" s="102"/>
    </row>
    <row r="1352" spans="6:6" s="23" customFormat="1">
      <c r="F1352" s="102"/>
    </row>
    <row r="1353" spans="6:6" s="23" customFormat="1">
      <c r="F1353" s="102"/>
    </row>
    <row r="1354" spans="6:6" s="23" customFormat="1">
      <c r="F1354" s="102"/>
    </row>
    <row r="1355" spans="6:6" s="23" customFormat="1">
      <c r="F1355" s="102"/>
    </row>
    <row r="1356" spans="6:6" s="23" customFormat="1">
      <c r="F1356" s="102"/>
    </row>
    <row r="1357" spans="6:6" s="23" customFormat="1">
      <c r="F1357" s="102"/>
    </row>
    <row r="1358" spans="6:6" s="23" customFormat="1">
      <c r="F1358" s="102"/>
    </row>
    <row r="1359" spans="6:6" s="23" customFormat="1">
      <c r="F1359" s="102"/>
    </row>
    <row r="1360" spans="6:6" s="23" customFormat="1">
      <c r="F1360" s="102"/>
    </row>
    <row r="1361" spans="6:6" s="23" customFormat="1">
      <c r="F1361" s="102"/>
    </row>
    <row r="1362" spans="6:6" s="23" customFormat="1">
      <c r="F1362" s="102"/>
    </row>
    <row r="1363" spans="6:6" s="23" customFormat="1">
      <c r="F1363" s="102"/>
    </row>
    <row r="1364" spans="6:6" s="23" customFormat="1">
      <c r="F1364" s="102"/>
    </row>
    <row r="1365" spans="6:6" s="23" customFormat="1">
      <c r="F1365" s="102"/>
    </row>
    <row r="1366" spans="6:6" s="23" customFormat="1">
      <c r="F1366" s="102"/>
    </row>
    <row r="1367" spans="6:6" s="23" customFormat="1">
      <c r="F1367" s="102"/>
    </row>
    <row r="1368" spans="6:6" s="23" customFormat="1">
      <c r="F1368" s="102"/>
    </row>
    <row r="1369" spans="6:6" s="23" customFormat="1">
      <c r="F1369" s="102"/>
    </row>
    <row r="1370" spans="6:6" s="23" customFormat="1">
      <c r="F1370" s="102"/>
    </row>
    <row r="1371" spans="6:6" s="23" customFormat="1">
      <c r="F1371" s="102"/>
    </row>
    <row r="1372" spans="6:6" s="23" customFormat="1">
      <c r="F1372" s="102"/>
    </row>
    <row r="1373" spans="6:6" s="23" customFormat="1">
      <c r="F1373" s="102"/>
    </row>
    <row r="1374" spans="6:6" s="23" customFormat="1">
      <c r="F1374" s="102"/>
    </row>
    <row r="1375" spans="6:6" s="23" customFormat="1">
      <c r="F1375" s="102"/>
    </row>
    <row r="1376" spans="6:6" s="23" customFormat="1">
      <c r="F1376" s="102"/>
    </row>
    <row r="1377" spans="6:6" s="23" customFormat="1">
      <c r="F1377" s="102"/>
    </row>
    <row r="1378" spans="6:6" s="23" customFormat="1">
      <c r="F1378" s="102"/>
    </row>
    <row r="1379" spans="6:6" s="23" customFormat="1">
      <c r="F1379" s="102"/>
    </row>
    <row r="1380" spans="6:6" s="23" customFormat="1">
      <c r="F1380" s="102"/>
    </row>
    <row r="1381" spans="6:6" s="23" customFormat="1">
      <c r="F1381" s="102"/>
    </row>
    <row r="1382" spans="6:6" s="23" customFormat="1">
      <c r="F1382" s="102"/>
    </row>
    <row r="1383" spans="6:6" s="23" customFormat="1">
      <c r="F1383" s="102"/>
    </row>
    <row r="1384" spans="6:6" s="23" customFormat="1">
      <c r="F1384" s="102"/>
    </row>
    <row r="1385" spans="6:6" s="23" customFormat="1">
      <c r="F1385" s="102"/>
    </row>
    <row r="1386" spans="6:6" s="23" customFormat="1">
      <c r="F1386" s="102"/>
    </row>
    <row r="1387" spans="6:6" s="23" customFormat="1">
      <c r="F1387" s="102"/>
    </row>
    <row r="1388" spans="6:6" s="23" customFormat="1">
      <c r="F1388" s="102"/>
    </row>
    <row r="1389" spans="6:6" s="23" customFormat="1">
      <c r="F1389" s="102"/>
    </row>
    <row r="1390" spans="6:6" s="23" customFormat="1">
      <c r="F1390" s="102"/>
    </row>
    <row r="1391" spans="6:6" s="23" customFormat="1">
      <c r="F1391" s="102"/>
    </row>
    <row r="1392" spans="6:6" s="23" customFormat="1">
      <c r="F1392" s="102"/>
    </row>
    <row r="1393" spans="6:6" s="23" customFormat="1">
      <c r="F1393" s="102"/>
    </row>
    <row r="1394" spans="6:6" s="23" customFormat="1">
      <c r="F1394" s="102"/>
    </row>
    <row r="1395" spans="6:6" s="23" customFormat="1">
      <c r="F1395" s="102"/>
    </row>
    <row r="1396" spans="6:6" s="23" customFormat="1">
      <c r="F1396" s="102"/>
    </row>
    <row r="1397" spans="6:6" s="23" customFormat="1">
      <c r="F1397" s="102"/>
    </row>
    <row r="1398" spans="6:6" s="23" customFormat="1">
      <c r="F1398" s="102"/>
    </row>
    <row r="1399" spans="6:6" s="23" customFormat="1">
      <c r="F1399" s="102"/>
    </row>
    <row r="1400" spans="6:6" s="23" customFormat="1">
      <c r="F1400" s="102"/>
    </row>
    <row r="1401" spans="6:6" s="23" customFormat="1">
      <c r="F1401" s="102"/>
    </row>
    <row r="1402" spans="6:6" s="23" customFormat="1">
      <c r="F1402" s="102"/>
    </row>
    <row r="1403" spans="6:6" s="23" customFormat="1">
      <c r="F1403" s="102"/>
    </row>
    <row r="1404" spans="6:6" s="23" customFormat="1">
      <c r="F1404" s="102"/>
    </row>
    <row r="1405" spans="6:6" s="23" customFormat="1">
      <c r="F1405" s="102"/>
    </row>
    <row r="1406" spans="6:6" s="23" customFormat="1">
      <c r="F1406" s="102"/>
    </row>
    <row r="1407" spans="6:6" s="23" customFormat="1">
      <c r="F1407" s="102"/>
    </row>
    <row r="1408" spans="6:6" s="23" customFormat="1">
      <c r="F1408" s="102"/>
    </row>
    <row r="1409" spans="6:6" s="23" customFormat="1">
      <c r="F1409" s="102"/>
    </row>
    <row r="1410" spans="6:6" s="23" customFormat="1">
      <c r="F1410" s="102"/>
    </row>
    <row r="1411" spans="6:6" s="23" customFormat="1">
      <c r="F1411" s="102"/>
    </row>
    <row r="1412" spans="6:6" s="23" customFormat="1">
      <c r="F1412" s="102"/>
    </row>
    <row r="1413" spans="6:6" s="23" customFormat="1">
      <c r="F1413" s="102"/>
    </row>
    <row r="1414" spans="6:6" s="23" customFormat="1">
      <c r="F1414" s="102"/>
    </row>
    <row r="1415" spans="6:6" s="23" customFormat="1">
      <c r="F1415" s="102"/>
    </row>
    <row r="1416" spans="6:6" s="23" customFormat="1">
      <c r="F1416" s="102"/>
    </row>
    <row r="1417" spans="6:6" s="23" customFormat="1">
      <c r="F1417" s="102"/>
    </row>
    <row r="1418" spans="6:6" s="23" customFormat="1">
      <c r="F1418" s="102"/>
    </row>
    <row r="1419" spans="6:6" s="23" customFormat="1">
      <c r="F1419" s="102"/>
    </row>
    <row r="1420" spans="6:6" s="23" customFormat="1">
      <c r="F1420" s="102"/>
    </row>
    <row r="1421" spans="6:6" s="23" customFormat="1">
      <c r="F1421" s="102"/>
    </row>
    <row r="1422" spans="6:6" s="23" customFormat="1">
      <c r="F1422" s="102"/>
    </row>
    <row r="1423" spans="6:6" s="23" customFormat="1">
      <c r="F1423" s="102"/>
    </row>
    <row r="1424" spans="6:6" s="23" customFormat="1">
      <c r="F1424" s="102"/>
    </row>
    <row r="1425" spans="6:6" s="23" customFormat="1">
      <c r="F1425" s="102"/>
    </row>
    <row r="1426" spans="6:6" s="23" customFormat="1">
      <c r="F1426" s="102"/>
    </row>
    <row r="1427" spans="6:6" s="23" customFormat="1">
      <c r="F1427" s="102"/>
    </row>
    <row r="1428" spans="6:6" s="23" customFormat="1">
      <c r="F1428" s="102"/>
    </row>
    <row r="1429" spans="6:6" s="23" customFormat="1">
      <c r="F1429" s="102"/>
    </row>
    <row r="1430" spans="6:6" s="23" customFormat="1">
      <c r="F1430" s="102"/>
    </row>
    <row r="1431" spans="6:6" s="23" customFormat="1">
      <c r="F1431" s="102"/>
    </row>
    <row r="1432" spans="6:6" s="23" customFormat="1">
      <c r="F1432" s="102"/>
    </row>
    <row r="1433" spans="6:6" s="23" customFormat="1">
      <c r="F1433" s="102"/>
    </row>
    <row r="1434" spans="6:6" s="23" customFormat="1">
      <c r="F1434" s="102"/>
    </row>
    <row r="1435" spans="6:6" s="23" customFormat="1">
      <c r="F1435" s="102"/>
    </row>
    <row r="1436" spans="6:6" s="23" customFormat="1">
      <c r="F1436" s="102"/>
    </row>
    <row r="1437" spans="6:6" s="23" customFormat="1">
      <c r="F1437" s="102"/>
    </row>
    <row r="1438" spans="6:6" s="23" customFormat="1">
      <c r="F1438" s="102"/>
    </row>
    <row r="1439" spans="6:6" s="23" customFormat="1">
      <c r="F1439" s="102"/>
    </row>
    <row r="1440" spans="6:6" s="23" customFormat="1">
      <c r="F1440" s="102"/>
    </row>
    <row r="1441" spans="6:6" s="23" customFormat="1">
      <c r="F1441" s="102"/>
    </row>
    <row r="1442" spans="6:6" s="23" customFormat="1">
      <c r="F1442" s="102"/>
    </row>
    <row r="1443" spans="6:6" s="23" customFormat="1">
      <c r="F1443" s="102"/>
    </row>
    <row r="1444" spans="6:6" s="23" customFormat="1">
      <c r="F1444" s="102"/>
    </row>
    <row r="1445" spans="6:6" s="23" customFormat="1">
      <c r="F1445" s="102"/>
    </row>
    <row r="1446" spans="6:6" s="23" customFormat="1">
      <c r="F1446" s="102"/>
    </row>
    <row r="1447" spans="6:6" s="23" customFormat="1">
      <c r="F1447" s="102"/>
    </row>
    <row r="1448" spans="6:6" s="23" customFormat="1">
      <c r="F1448" s="102"/>
    </row>
    <row r="1449" spans="6:6" s="23" customFormat="1">
      <c r="F1449" s="102"/>
    </row>
    <row r="1450" spans="6:6" s="23" customFormat="1">
      <c r="F1450" s="102"/>
    </row>
    <row r="1451" spans="6:6" s="23" customFormat="1">
      <c r="F1451" s="102"/>
    </row>
    <row r="1452" spans="6:6" s="23" customFormat="1">
      <c r="F1452" s="102"/>
    </row>
    <row r="1453" spans="6:6" s="23" customFormat="1">
      <c r="F1453" s="102"/>
    </row>
    <row r="1454" spans="6:6" s="23" customFormat="1">
      <c r="F1454" s="102"/>
    </row>
    <row r="1455" spans="6:6" s="23" customFormat="1">
      <c r="F1455" s="102"/>
    </row>
    <row r="1456" spans="6:6" s="23" customFormat="1">
      <c r="F1456" s="102"/>
    </row>
    <row r="1457" spans="6:6" s="23" customFormat="1">
      <c r="F1457" s="102"/>
    </row>
    <row r="1458" spans="6:6" s="23" customFormat="1">
      <c r="F1458" s="102"/>
    </row>
    <row r="1459" spans="6:6" s="23" customFormat="1">
      <c r="F1459" s="102"/>
    </row>
    <row r="1460" spans="6:6" s="23" customFormat="1">
      <c r="F1460" s="102"/>
    </row>
    <row r="1461" spans="6:6" s="23" customFormat="1">
      <c r="F1461" s="102"/>
    </row>
    <row r="1462" spans="6:6" s="23" customFormat="1">
      <c r="F1462" s="102"/>
    </row>
    <row r="1463" spans="6:6" s="23" customFormat="1">
      <c r="F1463" s="102"/>
    </row>
    <row r="1464" spans="6:6" s="23" customFormat="1">
      <c r="F1464" s="102"/>
    </row>
    <row r="1465" spans="6:6" s="23" customFormat="1">
      <c r="F1465" s="102"/>
    </row>
    <row r="1466" spans="6:6" s="23" customFormat="1">
      <c r="F1466" s="102"/>
    </row>
    <row r="1467" spans="6:6" s="23" customFormat="1">
      <c r="F1467" s="102"/>
    </row>
    <row r="1468" spans="6:6" s="23" customFormat="1">
      <c r="F1468" s="102"/>
    </row>
    <row r="1469" spans="6:6" s="23" customFormat="1">
      <c r="F1469" s="102"/>
    </row>
    <row r="1470" spans="6:6" s="23" customFormat="1">
      <c r="F1470" s="102"/>
    </row>
    <row r="1471" spans="6:6" s="23" customFormat="1">
      <c r="F1471" s="102"/>
    </row>
    <row r="1472" spans="6:6" s="23" customFormat="1">
      <c r="F1472" s="102"/>
    </row>
    <row r="1473" spans="6:6" s="23" customFormat="1">
      <c r="F1473" s="102"/>
    </row>
    <row r="1474" spans="6:6" s="23" customFormat="1">
      <c r="F1474" s="102"/>
    </row>
    <row r="1475" spans="6:6" s="23" customFormat="1">
      <c r="F1475" s="102"/>
    </row>
    <row r="1476" spans="6:6" s="23" customFormat="1">
      <c r="F1476" s="102"/>
    </row>
    <row r="1477" spans="6:6" s="23" customFormat="1">
      <c r="F1477" s="102"/>
    </row>
    <row r="1478" spans="6:6" s="23" customFormat="1">
      <c r="F1478" s="102"/>
    </row>
    <row r="1479" spans="6:6" s="23" customFormat="1">
      <c r="F1479" s="102"/>
    </row>
    <row r="1480" spans="6:6" s="23" customFormat="1">
      <c r="F1480" s="102"/>
    </row>
    <row r="1481" spans="6:6" s="23" customFormat="1">
      <c r="F1481" s="102"/>
    </row>
    <row r="1482" spans="6:6" s="23" customFormat="1">
      <c r="F1482" s="102"/>
    </row>
    <row r="1483" spans="6:6" s="23" customFormat="1">
      <c r="F1483" s="102"/>
    </row>
    <row r="1484" spans="6:6" s="23" customFormat="1">
      <c r="F1484" s="102"/>
    </row>
    <row r="1485" spans="6:6" s="23" customFormat="1">
      <c r="F1485" s="102"/>
    </row>
    <row r="1486" spans="6:6" s="23" customFormat="1">
      <c r="F1486" s="102"/>
    </row>
    <row r="1487" spans="6:6" s="23" customFormat="1">
      <c r="F1487" s="102"/>
    </row>
    <row r="1488" spans="6:6" s="23" customFormat="1">
      <c r="F1488" s="102"/>
    </row>
    <row r="1489" spans="6:6" s="23" customFormat="1">
      <c r="F1489" s="102"/>
    </row>
    <row r="1490" spans="6:6" s="23" customFormat="1">
      <c r="F1490" s="102"/>
    </row>
    <row r="1491" spans="6:6" s="23" customFormat="1">
      <c r="F1491" s="102"/>
    </row>
    <row r="1492" spans="6:6" s="23" customFormat="1">
      <c r="F1492" s="102"/>
    </row>
    <row r="1493" spans="6:6" s="23" customFormat="1">
      <c r="F1493" s="102"/>
    </row>
    <row r="1494" spans="6:6" s="23" customFormat="1">
      <c r="F1494" s="102"/>
    </row>
    <row r="1495" spans="6:6" s="23" customFormat="1">
      <c r="F1495" s="102"/>
    </row>
    <row r="1496" spans="6:6" s="23" customFormat="1">
      <c r="F1496" s="102"/>
    </row>
    <row r="1497" spans="6:6" s="23" customFormat="1">
      <c r="F1497" s="102"/>
    </row>
    <row r="1498" spans="6:6" s="23" customFormat="1">
      <c r="F1498" s="102"/>
    </row>
    <row r="1499" spans="6:6" s="23" customFormat="1">
      <c r="F1499" s="102"/>
    </row>
    <row r="1500" spans="6:6" s="23" customFormat="1">
      <c r="F1500" s="102"/>
    </row>
    <row r="1501" spans="6:6" s="23" customFormat="1">
      <c r="F1501" s="102"/>
    </row>
    <row r="1502" spans="6:6" s="23" customFormat="1">
      <c r="F1502" s="102"/>
    </row>
    <row r="1503" spans="6:6" s="23" customFormat="1">
      <c r="F1503" s="102"/>
    </row>
    <row r="1504" spans="6:6" s="23" customFormat="1">
      <c r="F1504" s="102"/>
    </row>
    <row r="1505" spans="6:6" s="23" customFormat="1">
      <c r="F1505" s="102"/>
    </row>
    <row r="1506" spans="6:6" s="23" customFormat="1">
      <c r="F1506" s="102"/>
    </row>
    <row r="1507" spans="6:6" s="23" customFormat="1">
      <c r="F1507" s="102"/>
    </row>
    <row r="1508" spans="6:6" s="23" customFormat="1">
      <c r="F1508" s="102"/>
    </row>
    <row r="1509" spans="6:6" s="23" customFormat="1">
      <c r="F1509" s="102"/>
    </row>
    <row r="1510" spans="6:6" s="23" customFormat="1">
      <c r="F1510" s="102"/>
    </row>
    <row r="1511" spans="6:6" s="23" customFormat="1">
      <c r="F1511" s="102"/>
    </row>
    <row r="1512" spans="6:6" s="23" customFormat="1">
      <c r="F1512" s="102"/>
    </row>
    <row r="1513" spans="6:6" s="23" customFormat="1">
      <c r="F1513" s="102"/>
    </row>
    <row r="1514" spans="6:6" s="23" customFormat="1">
      <c r="F1514" s="102"/>
    </row>
    <row r="1515" spans="6:6" s="23" customFormat="1">
      <c r="F1515" s="102"/>
    </row>
    <row r="1516" spans="6:6" s="23" customFormat="1">
      <c r="F1516" s="102"/>
    </row>
    <row r="1517" spans="6:6" s="23" customFormat="1">
      <c r="F1517" s="102"/>
    </row>
    <row r="1518" spans="6:6" s="23" customFormat="1">
      <c r="F1518" s="102"/>
    </row>
    <row r="1519" spans="6:6" s="23" customFormat="1">
      <c r="F1519" s="102"/>
    </row>
    <row r="1520" spans="6:6" s="23" customFormat="1">
      <c r="F1520" s="102"/>
    </row>
    <row r="1521" spans="6:6" s="23" customFormat="1">
      <c r="F1521" s="102"/>
    </row>
    <row r="1522" spans="6:6" s="23" customFormat="1">
      <c r="F1522" s="102"/>
    </row>
    <row r="1523" spans="6:6" s="23" customFormat="1">
      <c r="F1523" s="102"/>
    </row>
    <row r="1524" spans="6:6" s="23" customFormat="1">
      <c r="F1524" s="102"/>
    </row>
    <row r="1525" spans="6:6" s="23" customFormat="1">
      <c r="F1525" s="102"/>
    </row>
    <row r="1526" spans="6:6" s="23" customFormat="1">
      <c r="F1526" s="102"/>
    </row>
    <row r="1527" spans="6:6" s="23" customFormat="1">
      <c r="F1527" s="102"/>
    </row>
    <row r="1528" spans="6:6" s="23" customFormat="1">
      <c r="F1528" s="102"/>
    </row>
    <row r="1529" spans="6:6" s="23" customFormat="1">
      <c r="F1529" s="102"/>
    </row>
    <row r="1530" spans="6:6" s="23" customFormat="1">
      <c r="F1530" s="102"/>
    </row>
    <row r="1531" spans="6:6" s="23" customFormat="1">
      <c r="F1531" s="102"/>
    </row>
    <row r="1532" spans="6:6" s="23" customFormat="1">
      <c r="F1532" s="102"/>
    </row>
    <row r="1533" spans="6:6" s="23" customFormat="1">
      <c r="F1533" s="102"/>
    </row>
    <row r="1534" spans="6:6" s="23" customFormat="1">
      <c r="F1534" s="102"/>
    </row>
    <row r="1535" spans="6:6" s="23" customFormat="1">
      <c r="F1535" s="102"/>
    </row>
    <row r="1536" spans="6:6" s="23" customFormat="1">
      <c r="F1536" s="102"/>
    </row>
    <row r="1537" spans="6:6" s="23" customFormat="1">
      <c r="F1537" s="102"/>
    </row>
    <row r="1538" spans="6:6" s="23" customFormat="1">
      <c r="F1538" s="102"/>
    </row>
    <row r="1539" spans="6:6" s="23" customFormat="1">
      <c r="F1539" s="102"/>
    </row>
    <row r="1540" spans="6:6" s="23" customFormat="1">
      <c r="F1540" s="102"/>
    </row>
    <row r="1541" spans="6:6" s="23" customFormat="1">
      <c r="F1541" s="102"/>
    </row>
    <row r="1542" spans="6:6" s="23" customFormat="1">
      <c r="F1542" s="102"/>
    </row>
    <row r="1543" spans="6:6" s="23" customFormat="1">
      <c r="F1543" s="102"/>
    </row>
    <row r="1544" spans="6:6" s="23" customFormat="1">
      <c r="F1544" s="102"/>
    </row>
    <row r="1545" spans="6:6" s="23" customFormat="1">
      <c r="F1545" s="102"/>
    </row>
    <row r="1546" spans="6:6" s="23" customFormat="1">
      <c r="F1546" s="102"/>
    </row>
    <row r="1547" spans="6:6" s="23" customFormat="1">
      <c r="F1547" s="102"/>
    </row>
    <row r="1548" spans="6:6" s="23" customFormat="1">
      <c r="F1548" s="102"/>
    </row>
    <row r="1549" spans="6:6" s="23" customFormat="1">
      <c r="F1549" s="102"/>
    </row>
    <row r="1550" spans="6:6" s="23" customFormat="1">
      <c r="F1550" s="102"/>
    </row>
    <row r="1551" spans="6:6" s="23" customFormat="1">
      <c r="F1551" s="102"/>
    </row>
    <row r="1552" spans="6:6" s="23" customFormat="1">
      <c r="F1552" s="102"/>
    </row>
    <row r="1553" spans="6:6" s="23" customFormat="1">
      <c r="F1553" s="102"/>
    </row>
    <row r="1554" spans="6:6" s="23" customFormat="1">
      <c r="F1554" s="102"/>
    </row>
    <row r="1555" spans="6:6" s="23" customFormat="1">
      <c r="F1555" s="102"/>
    </row>
    <row r="1556" spans="6:6" s="23" customFormat="1">
      <c r="F1556" s="102"/>
    </row>
    <row r="1557" spans="6:6" s="23" customFormat="1">
      <c r="F1557" s="102"/>
    </row>
    <row r="1558" spans="6:6" s="23" customFormat="1">
      <c r="F1558" s="102"/>
    </row>
    <row r="1559" spans="6:6" s="23" customFormat="1">
      <c r="F1559" s="102"/>
    </row>
    <row r="1560" spans="6:6" s="23" customFormat="1">
      <c r="F1560" s="102"/>
    </row>
    <row r="1561" spans="6:6" s="23" customFormat="1">
      <c r="F1561" s="102"/>
    </row>
    <row r="1562" spans="6:6" s="23" customFormat="1">
      <c r="F1562" s="102"/>
    </row>
    <row r="1563" spans="6:6" s="23" customFormat="1">
      <c r="F1563" s="102"/>
    </row>
    <row r="1564" spans="6:6" s="23" customFormat="1">
      <c r="F1564" s="102"/>
    </row>
    <row r="1565" spans="6:6" s="23" customFormat="1">
      <c r="F1565" s="102"/>
    </row>
    <row r="1566" spans="6:6" s="23" customFormat="1">
      <c r="F1566" s="102"/>
    </row>
    <row r="1567" spans="6:6" s="23" customFormat="1">
      <c r="F1567" s="102"/>
    </row>
    <row r="1568" spans="6:6" s="23" customFormat="1">
      <c r="F1568" s="102"/>
    </row>
    <row r="1569" spans="6:6" s="23" customFormat="1">
      <c r="F1569" s="102"/>
    </row>
    <row r="1570" spans="6:6" s="23" customFormat="1">
      <c r="F1570" s="102"/>
    </row>
    <row r="1571" spans="6:6" s="23" customFormat="1">
      <c r="F1571" s="102"/>
    </row>
    <row r="1572" spans="6:6" s="23" customFormat="1">
      <c r="F1572" s="102"/>
    </row>
    <row r="1573" spans="6:6" s="23" customFormat="1">
      <c r="F1573" s="102"/>
    </row>
    <row r="1574" spans="6:6" s="23" customFormat="1">
      <c r="F1574" s="102"/>
    </row>
    <row r="1575" spans="6:6" s="23" customFormat="1">
      <c r="F1575" s="102"/>
    </row>
    <row r="1576" spans="6:6" s="23" customFormat="1">
      <c r="F1576" s="102"/>
    </row>
    <row r="1577" spans="6:6" s="23" customFormat="1">
      <c r="F1577" s="102"/>
    </row>
    <row r="1578" spans="6:6" s="23" customFormat="1">
      <c r="F1578" s="102"/>
    </row>
    <row r="1579" spans="6:6" s="23" customFormat="1">
      <c r="F1579" s="102"/>
    </row>
    <row r="1580" spans="6:6" s="23" customFormat="1">
      <c r="F1580" s="102"/>
    </row>
    <row r="1581" spans="6:6" s="23" customFormat="1">
      <c r="F1581" s="102"/>
    </row>
    <row r="1582" spans="6:6" s="23" customFormat="1">
      <c r="F1582" s="102"/>
    </row>
    <row r="1583" spans="6:6" s="23" customFormat="1">
      <c r="F1583" s="102"/>
    </row>
    <row r="1584" spans="6:6" s="23" customFormat="1">
      <c r="F1584" s="102"/>
    </row>
    <row r="1585" spans="6:6" s="23" customFormat="1">
      <c r="F1585" s="102"/>
    </row>
    <row r="1586" spans="6:6" s="23" customFormat="1">
      <c r="F1586" s="102"/>
    </row>
    <row r="1587" spans="6:6" s="23" customFormat="1">
      <c r="F1587" s="102"/>
    </row>
    <row r="1588" spans="6:6" s="23" customFormat="1">
      <c r="F1588" s="102"/>
    </row>
    <row r="1589" spans="6:6" s="23" customFormat="1">
      <c r="F1589" s="102"/>
    </row>
    <row r="1590" spans="6:6" s="23" customFormat="1">
      <c r="F1590" s="102"/>
    </row>
    <row r="1591" spans="6:6" s="23" customFormat="1">
      <c r="F1591" s="102"/>
    </row>
    <row r="1592" spans="6:6" s="23" customFormat="1">
      <c r="F1592" s="102"/>
    </row>
    <row r="1593" spans="6:6" s="23" customFormat="1">
      <c r="F1593" s="102"/>
    </row>
    <row r="1594" spans="6:6" s="23" customFormat="1">
      <c r="F1594" s="102"/>
    </row>
    <row r="1595" spans="6:6" s="23" customFormat="1">
      <c r="F1595" s="102"/>
    </row>
    <row r="1596" spans="6:6" s="23" customFormat="1">
      <c r="F1596" s="102"/>
    </row>
    <row r="1597" spans="6:6" s="23" customFormat="1">
      <c r="F1597" s="102"/>
    </row>
    <row r="1598" spans="6:6" s="23" customFormat="1">
      <c r="F1598" s="102"/>
    </row>
    <row r="1599" spans="6:6" s="23" customFormat="1">
      <c r="F1599" s="102"/>
    </row>
    <row r="1600" spans="6:6" s="23" customFormat="1">
      <c r="F1600" s="102"/>
    </row>
    <row r="1601" spans="6:6" s="23" customFormat="1">
      <c r="F1601" s="102"/>
    </row>
    <row r="1602" spans="6:6" s="23" customFormat="1">
      <c r="F1602" s="102"/>
    </row>
    <row r="1603" spans="6:6" s="23" customFormat="1">
      <c r="F1603" s="102"/>
    </row>
    <row r="1604" spans="6:6" s="23" customFormat="1">
      <c r="F1604" s="102"/>
    </row>
    <row r="1605" spans="6:6" s="23" customFormat="1">
      <c r="F1605" s="102"/>
    </row>
    <row r="1606" spans="6:6" s="23" customFormat="1">
      <c r="F1606" s="102"/>
    </row>
    <row r="1607" spans="6:6" s="23" customFormat="1">
      <c r="F1607" s="102"/>
    </row>
    <row r="1608" spans="6:6" s="23" customFormat="1">
      <c r="F1608" s="102"/>
    </row>
    <row r="1609" spans="6:6" s="23" customFormat="1">
      <c r="F1609" s="102"/>
    </row>
    <row r="1610" spans="6:6" s="23" customFormat="1">
      <c r="F1610" s="102"/>
    </row>
    <row r="1611" spans="6:6" s="23" customFormat="1">
      <c r="F1611" s="102"/>
    </row>
    <row r="1612" spans="6:6" s="23" customFormat="1">
      <c r="F1612" s="102"/>
    </row>
    <row r="1613" spans="6:6" s="23" customFormat="1">
      <c r="F1613" s="102"/>
    </row>
    <row r="1614" spans="6:6" s="23" customFormat="1">
      <c r="F1614" s="102"/>
    </row>
    <row r="1615" spans="6:6" s="23" customFormat="1">
      <c r="F1615" s="102"/>
    </row>
    <row r="1616" spans="6:6" s="23" customFormat="1">
      <c r="F1616" s="102"/>
    </row>
    <row r="1617" spans="6:6" s="23" customFormat="1">
      <c r="F1617" s="102"/>
    </row>
    <row r="1618" spans="6:6" s="23" customFormat="1">
      <c r="F1618" s="102"/>
    </row>
    <row r="1619" spans="6:6" s="23" customFormat="1">
      <c r="F1619" s="102"/>
    </row>
    <row r="1620" spans="6:6" s="23" customFormat="1">
      <c r="F1620" s="102"/>
    </row>
    <row r="1621" spans="6:6" s="23" customFormat="1">
      <c r="F1621" s="102"/>
    </row>
    <row r="1622" spans="6:6" s="23" customFormat="1">
      <c r="F1622" s="102"/>
    </row>
    <row r="1623" spans="6:6" s="23" customFormat="1">
      <c r="F1623" s="102"/>
    </row>
    <row r="1624" spans="6:6" s="23" customFormat="1">
      <c r="F1624" s="102"/>
    </row>
    <row r="1625" spans="6:6" s="23" customFormat="1">
      <c r="F1625" s="102"/>
    </row>
    <row r="1626" spans="6:6" s="23" customFormat="1">
      <c r="F1626" s="102"/>
    </row>
    <row r="1627" spans="6:6" s="23" customFormat="1">
      <c r="F1627" s="102"/>
    </row>
    <row r="1628" spans="6:6" s="23" customFormat="1">
      <c r="F1628" s="102"/>
    </row>
    <row r="1629" spans="6:6" s="23" customFormat="1">
      <c r="F1629" s="102"/>
    </row>
    <row r="1630" spans="6:6" s="23" customFormat="1">
      <c r="F1630" s="102"/>
    </row>
    <row r="1631" spans="6:6" s="23" customFormat="1">
      <c r="F1631" s="102"/>
    </row>
    <row r="1632" spans="6:6" s="23" customFormat="1">
      <c r="F1632" s="102"/>
    </row>
    <row r="1633" spans="6:6" s="23" customFormat="1">
      <c r="F1633" s="102"/>
    </row>
    <row r="1634" spans="6:6" s="23" customFormat="1">
      <c r="F1634" s="102"/>
    </row>
    <row r="1635" spans="6:6" s="23" customFormat="1">
      <c r="F1635" s="102"/>
    </row>
    <row r="1636" spans="6:6" s="23" customFormat="1">
      <c r="F1636" s="102"/>
    </row>
    <row r="1637" spans="6:6" s="23" customFormat="1">
      <c r="F1637" s="102"/>
    </row>
    <row r="1638" spans="6:6" s="23" customFormat="1">
      <c r="F1638" s="102"/>
    </row>
    <row r="1639" spans="6:6" s="23" customFormat="1">
      <c r="F1639" s="102"/>
    </row>
    <row r="1640" spans="6:6" s="23" customFormat="1">
      <c r="F1640" s="102"/>
    </row>
    <row r="1641" spans="6:6" s="23" customFormat="1">
      <c r="F1641" s="102"/>
    </row>
    <row r="1642" spans="6:6" s="23" customFormat="1">
      <c r="F1642" s="102"/>
    </row>
    <row r="1643" spans="6:6" s="23" customFormat="1">
      <c r="F1643" s="102"/>
    </row>
    <row r="1644" spans="6:6" s="23" customFormat="1">
      <c r="F1644" s="102"/>
    </row>
    <row r="1645" spans="6:6" s="23" customFormat="1">
      <c r="F1645" s="102"/>
    </row>
    <row r="1646" spans="6:6" s="23" customFormat="1">
      <c r="F1646" s="102"/>
    </row>
    <row r="1647" spans="6:6" s="23" customFormat="1">
      <c r="F1647" s="102"/>
    </row>
    <row r="1648" spans="6:6" s="23" customFormat="1">
      <c r="F1648" s="102"/>
    </row>
    <row r="1649" spans="6:6" s="23" customFormat="1">
      <c r="F1649" s="102"/>
    </row>
    <row r="1650" spans="6:6" s="23" customFormat="1">
      <c r="F1650" s="102"/>
    </row>
    <row r="1651" spans="6:6" s="23" customFormat="1">
      <c r="F1651" s="102"/>
    </row>
    <row r="1652" spans="6:6" s="23" customFormat="1">
      <c r="F1652" s="102"/>
    </row>
    <row r="1653" spans="6:6" s="23" customFormat="1">
      <c r="F1653" s="102"/>
    </row>
    <row r="1654" spans="6:6" s="23" customFormat="1">
      <c r="F1654" s="102"/>
    </row>
    <row r="1655" spans="6:6" s="23" customFormat="1">
      <c r="F1655" s="102"/>
    </row>
    <row r="1656" spans="6:6" s="23" customFormat="1">
      <c r="F1656" s="102"/>
    </row>
    <row r="1657" spans="6:6" s="23" customFormat="1">
      <c r="F1657" s="102"/>
    </row>
    <row r="1658" spans="6:6" s="23" customFormat="1">
      <c r="F1658" s="102"/>
    </row>
    <row r="1659" spans="6:6" s="23" customFormat="1">
      <c r="F1659" s="102"/>
    </row>
    <row r="1660" spans="6:6" s="23" customFormat="1">
      <c r="F1660" s="102"/>
    </row>
    <row r="1661" spans="6:6" s="23" customFormat="1">
      <c r="F1661" s="102"/>
    </row>
    <row r="1662" spans="6:6" s="23" customFormat="1">
      <c r="F1662" s="102"/>
    </row>
    <row r="1663" spans="6:6" s="23" customFormat="1">
      <c r="F1663" s="102"/>
    </row>
    <row r="1664" spans="6:6" s="23" customFormat="1">
      <c r="F1664" s="102"/>
    </row>
    <row r="1665" spans="6:6" s="23" customFormat="1">
      <c r="F1665" s="102"/>
    </row>
    <row r="1666" spans="6:6" s="23" customFormat="1">
      <c r="F1666" s="102"/>
    </row>
    <row r="1667" spans="6:6" s="23" customFormat="1">
      <c r="F1667" s="102"/>
    </row>
    <row r="1668" spans="6:6" s="23" customFormat="1">
      <c r="F1668" s="102"/>
    </row>
    <row r="1669" spans="6:6" s="23" customFormat="1">
      <c r="F1669" s="102"/>
    </row>
    <row r="1670" spans="6:6" s="23" customFormat="1">
      <c r="F1670" s="102"/>
    </row>
    <row r="1671" spans="6:6" s="23" customFormat="1">
      <c r="F1671" s="102"/>
    </row>
    <row r="1672" spans="6:6" s="23" customFormat="1">
      <c r="F1672" s="102"/>
    </row>
    <row r="1673" spans="6:6" s="23" customFormat="1">
      <c r="F1673" s="102"/>
    </row>
    <row r="1674" spans="6:6" s="23" customFormat="1">
      <c r="F1674" s="102"/>
    </row>
    <row r="1675" spans="6:6" s="23" customFormat="1">
      <c r="F1675" s="102"/>
    </row>
    <row r="1676" spans="6:6" s="23" customFormat="1">
      <c r="F1676" s="102"/>
    </row>
    <row r="1677" spans="6:6" s="23" customFormat="1">
      <c r="F1677" s="102"/>
    </row>
    <row r="1678" spans="6:6" s="23" customFormat="1">
      <c r="F1678" s="102"/>
    </row>
    <row r="1679" spans="6:6" s="23" customFormat="1">
      <c r="F1679" s="102"/>
    </row>
    <row r="1680" spans="6:6" s="23" customFormat="1">
      <c r="F1680" s="102"/>
    </row>
    <row r="1681" spans="6:6" s="23" customFormat="1">
      <c r="F1681" s="102"/>
    </row>
    <row r="1682" spans="6:6" s="23" customFormat="1">
      <c r="F1682" s="102"/>
    </row>
    <row r="1683" spans="6:6" s="23" customFormat="1">
      <c r="F1683" s="102"/>
    </row>
    <row r="1684" spans="6:6" s="23" customFormat="1">
      <c r="F1684" s="102"/>
    </row>
    <row r="1685" spans="6:6" s="23" customFormat="1">
      <c r="F1685" s="102"/>
    </row>
    <row r="1686" spans="6:6" s="23" customFormat="1">
      <c r="F1686" s="102"/>
    </row>
    <row r="1687" spans="6:6" s="23" customFormat="1">
      <c r="F1687" s="102"/>
    </row>
    <row r="1688" spans="6:6" s="23" customFormat="1">
      <c r="F1688" s="102"/>
    </row>
    <row r="1689" spans="6:6" s="23" customFormat="1">
      <c r="F1689" s="102"/>
    </row>
    <row r="1690" spans="6:6" s="23" customFormat="1">
      <c r="F1690" s="102"/>
    </row>
    <row r="1691" spans="6:6" s="23" customFormat="1">
      <c r="F1691" s="102"/>
    </row>
    <row r="1692" spans="6:6" s="23" customFormat="1">
      <c r="F1692" s="102"/>
    </row>
    <row r="1693" spans="6:6" s="23" customFormat="1">
      <c r="F1693" s="102"/>
    </row>
    <row r="1694" spans="6:6" s="23" customFormat="1">
      <c r="F1694" s="102"/>
    </row>
    <row r="1695" spans="6:6" s="23" customFormat="1">
      <c r="F1695" s="102"/>
    </row>
    <row r="1696" spans="6:6" s="23" customFormat="1">
      <c r="F1696" s="102"/>
    </row>
    <row r="1697" spans="6:6" s="23" customFormat="1">
      <c r="F1697" s="102"/>
    </row>
    <row r="1698" spans="6:6" s="23" customFormat="1">
      <c r="F1698" s="102"/>
    </row>
    <row r="1699" spans="6:6" s="23" customFormat="1">
      <c r="F1699" s="102"/>
    </row>
    <row r="1700" spans="6:6" s="23" customFormat="1">
      <c r="F1700" s="102"/>
    </row>
    <row r="1701" spans="6:6" s="23" customFormat="1">
      <c r="F1701" s="102"/>
    </row>
    <row r="1702" spans="6:6" s="23" customFormat="1">
      <c r="F1702" s="102"/>
    </row>
    <row r="1703" spans="6:6" s="23" customFormat="1">
      <c r="F1703" s="102"/>
    </row>
    <row r="1704" spans="6:6" s="23" customFormat="1">
      <c r="F1704" s="102"/>
    </row>
    <row r="1705" spans="6:6" s="23" customFormat="1">
      <c r="F1705" s="102"/>
    </row>
    <row r="1706" spans="6:6" s="23" customFormat="1">
      <c r="F1706" s="102"/>
    </row>
    <row r="1707" spans="6:6" s="23" customFormat="1">
      <c r="F1707" s="102"/>
    </row>
    <row r="1708" spans="6:6" s="23" customFormat="1">
      <c r="F1708" s="102"/>
    </row>
    <row r="1709" spans="6:6" s="23" customFormat="1">
      <c r="F1709" s="102"/>
    </row>
    <row r="1710" spans="6:6" s="23" customFormat="1">
      <c r="F1710" s="102"/>
    </row>
    <row r="1711" spans="6:6" s="23" customFormat="1">
      <c r="F1711" s="102"/>
    </row>
    <row r="1712" spans="6:6" s="23" customFormat="1">
      <c r="F1712" s="102"/>
    </row>
    <row r="1713" spans="6:6" s="23" customFormat="1">
      <c r="F1713" s="102"/>
    </row>
    <row r="1714" spans="6:6" s="23" customFormat="1">
      <c r="F1714" s="102"/>
    </row>
    <row r="1715" spans="6:6" s="23" customFormat="1">
      <c r="F1715" s="102"/>
    </row>
    <row r="1716" spans="6:6" s="23" customFormat="1">
      <c r="F1716" s="102"/>
    </row>
    <row r="1717" spans="6:6" s="23" customFormat="1">
      <c r="F1717" s="102"/>
    </row>
    <row r="1718" spans="6:6" s="23" customFormat="1">
      <c r="F1718" s="102"/>
    </row>
    <row r="1719" spans="6:6" s="23" customFormat="1">
      <c r="F1719" s="102"/>
    </row>
    <row r="1720" spans="6:6" s="23" customFormat="1">
      <c r="F1720" s="102"/>
    </row>
    <row r="1721" spans="6:6" s="23" customFormat="1">
      <c r="F1721" s="102"/>
    </row>
    <row r="1722" spans="6:6" s="23" customFormat="1">
      <c r="F1722" s="102"/>
    </row>
    <row r="1723" spans="6:6" s="23" customFormat="1">
      <c r="F1723" s="102"/>
    </row>
    <row r="1724" spans="6:6" s="23" customFormat="1">
      <c r="F1724" s="102"/>
    </row>
    <row r="1725" spans="6:6" s="23" customFormat="1">
      <c r="F1725" s="102"/>
    </row>
    <row r="1726" spans="6:6" s="23" customFormat="1">
      <c r="F1726" s="102"/>
    </row>
    <row r="1727" spans="6:6" s="23" customFormat="1">
      <c r="F1727" s="102"/>
    </row>
    <row r="1728" spans="6:6" s="23" customFormat="1">
      <c r="F1728" s="102"/>
    </row>
    <row r="1729" spans="6:6" s="23" customFormat="1">
      <c r="F1729" s="102"/>
    </row>
    <row r="1730" spans="6:6" s="23" customFormat="1">
      <c r="F1730" s="102"/>
    </row>
    <row r="1731" spans="6:6" s="23" customFormat="1">
      <c r="F1731" s="102"/>
    </row>
    <row r="1732" spans="6:6" s="23" customFormat="1">
      <c r="F1732" s="102"/>
    </row>
    <row r="1733" spans="6:6" s="23" customFormat="1">
      <c r="F1733" s="102"/>
    </row>
    <row r="1734" spans="6:6" s="23" customFormat="1">
      <c r="F1734" s="102"/>
    </row>
    <row r="1735" spans="6:6" s="23" customFormat="1">
      <c r="F1735" s="102"/>
    </row>
    <row r="1736" spans="6:6" s="23" customFormat="1">
      <c r="F1736" s="102"/>
    </row>
    <row r="1737" spans="6:6" s="23" customFormat="1">
      <c r="F1737" s="102"/>
    </row>
    <row r="1738" spans="6:6" s="23" customFormat="1">
      <c r="F1738" s="102"/>
    </row>
    <row r="1739" spans="6:6" s="23" customFormat="1">
      <c r="F1739" s="102"/>
    </row>
    <row r="1740" spans="6:6" s="23" customFormat="1">
      <c r="F1740" s="102"/>
    </row>
    <row r="1741" spans="6:6" s="23" customFormat="1">
      <c r="F1741" s="102"/>
    </row>
    <row r="1742" spans="6:6" s="23" customFormat="1">
      <c r="F1742" s="102"/>
    </row>
    <row r="1743" spans="6:6" s="23" customFormat="1">
      <c r="F1743" s="102"/>
    </row>
    <row r="1744" spans="6:6" s="23" customFormat="1">
      <c r="F1744" s="102"/>
    </row>
    <row r="1745" spans="6:6" s="23" customFormat="1">
      <c r="F1745" s="102"/>
    </row>
    <row r="1746" spans="6:6" s="23" customFormat="1">
      <c r="F1746" s="102"/>
    </row>
    <row r="1747" spans="6:6" s="23" customFormat="1">
      <c r="F1747" s="102"/>
    </row>
    <row r="1748" spans="6:6" s="23" customFormat="1">
      <c r="F1748" s="102"/>
    </row>
    <row r="1749" spans="6:6" s="23" customFormat="1">
      <c r="F1749" s="102"/>
    </row>
    <row r="1750" spans="6:6" s="23" customFormat="1">
      <c r="F1750" s="102"/>
    </row>
    <row r="1751" spans="6:6" s="23" customFormat="1">
      <c r="F1751" s="102"/>
    </row>
    <row r="1752" spans="6:6" s="23" customFormat="1">
      <c r="F1752" s="102"/>
    </row>
    <row r="1753" spans="6:6" s="23" customFormat="1">
      <c r="F1753" s="102"/>
    </row>
    <row r="1754" spans="6:6" s="23" customFormat="1">
      <c r="F1754" s="102"/>
    </row>
    <row r="1755" spans="6:6" s="23" customFormat="1">
      <c r="F1755" s="102"/>
    </row>
    <row r="1756" spans="6:6" s="23" customFormat="1">
      <c r="F1756" s="102"/>
    </row>
    <row r="1757" spans="6:6" s="23" customFormat="1">
      <c r="F1757" s="102"/>
    </row>
    <row r="1758" spans="6:6" s="23" customFormat="1">
      <c r="F1758" s="102"/>
    </row>
    <row r="1759" spans="6:6" s="23" customFormat="1">
      <c r="F1759" s="102"/>
    </row>
    <row r="1760" spans="6:6" s="23" customFormat="1">
      <c r="F1760" s="102"/>
    </row>
    <row r="1761" spans="6:6" s="23" customFormat="1">
      <c r="F1761" s="102"/>
    </row>
    <row r="1762" spans="6:6" s="23" customFormat="1">
      <c r="F1762" s="102"/>
    </row>
    <row r="1763" spans="6:6" s="23" customFormat="1">
      <c r="F1763" s="102"/>
    </row>
    <row r="1764" spans="6:6" s="23" customFormat="1">
      <c r="F1764" s="102"/>
    </row>
    <row r="1765" spans="6:6" s="23" customFormat="1">
      <c r="F1765" s="102"/>
    </row>
    <row r="1766" spans="6:6" s="23" customFormat="1">
      <c r="F1766" s="102"/>
    </row>
    <row r="1767" spans="6:6" s="23" customFormat="1">
      <c r="F1767" s="102"/>
    </row>
    <row r="1768" spans="6:6" s="23" customFormat="1">
      <c r="F1768" s="102"/>
    </row>
    <row r="1769" spans="6:6" s="23" customFormat="1">
      <c r="F1769" s="102"/>
    </row>
    <row r="1770" spans="6:6" s="23" customFormat="1">
      <c r="F1770" s="102"/>
    </row>
    <row r="1771" spans="6:6" s="23" customFormat="1">
      <c r="F1771" s="102"/>
    </row>
    <row r="1772" spans="6:6" s="23" customFormat="1">
      <c r="F1772" s="102"/>
    </row>
    <row r="1773" spans="6:6" s="23" customFormat="1">
      <c r="F1773" s="102"/>
    </row>
    <row r="1774" spans="6:6" s="23" customFormat="1">
      <c r="F1774" s="102"/>
    </row>
    <row r="1775" spans="6:6" s="23" customFormat="1">
      <c r="F1775" s="102"/>
    </row>
    <row r="1776" spans="6:6" s="23" customFormat="1">
      <c r="F1776" s="102"/>
    </row>
    <row r="1777" spans="6:6" s="23" customFormat="1">
      <c r="F1777" s="102"/>
    </row>
    <row r="1778" spans="6:6" s="23" customFormat="1">
      <c r="F1778" s="102"/>
    </row>
    <row r="1779" spans="6:6" s="23" customFormat="1">
      <c r="F1779" s="102"/>
    </row>
    <row r="1780" spans="6:6" s="23" customFormat="1">
      <c r="F1780" s="102"/>
    </row>
    <row r="1781" spans="6:6" s="23" customFormat="1">
      <c r="F1781" s="102"/>
    </row>
    <row r="1782" spans="6:6" s="23" customFormat="1">
      <c r="F1782" s="102"/>
    </row>
    <row r="1783" spans="6:6" s="23" customFormat="1">
      <c r="F1783" s="102"/>
    </row>
    <row r="1784" spans="6:6" s="23" customFormat="1">
      <c r="F1784" s="102"/>
    </row>
    <row r="1785" spans="6:6" s="23" customFormat="1">
      <c r="F1785" s="102"/>
    </row>
    <row r="1786" spans="6:6" s="23" customFormat="1">
      <c r="F1786" s="102"/>
    </row>
    <row r="1787" spans="6:6" s="23" customFormat="1">
      <c r="F1787" s="102"/>
    </row>
    <row r="1788" spans="6:6" s="23" customFormat="1">
      <c r="F1788" s="102"/>
    </row>
    <row r="1789" spans="6:6" s="23" customFormat="1">
      <c r="F1789" s="102"/>
    </row>
    <row r="1790" spans="6:6" s="23" customFormat="1">
      <c r="F1790" s="102"/>
    </row>
    <row r="1791" spans="6:6" s="23" customFormat="1">
      <c r="F1791" s="102"/>
    </row>
    <row r="1792" spans="6:6" s="23" customFormat="1">
      <c r="F1792" s="102"/>
    </row>
    <row r="1793" spans="6:6" s="23" customFormat="1">
      <c r="F1793" s="102"/>
    </row>
    <row r="1794" spans="6:6" s="23" customFormat="1">
      <c r="F1794" s="102"/>
    </row>
    <row r="1795" spans="6:6" s="23" customFormat="1">
      <c r="F1795" s="102"/>
    </row>
    <row r="1796" spans="6:6" s="23" customFormat="1">
      <c r="F1796" s="102"/>
    </row>
    <row r="1797" spans="6:6" s="23" customFormat="1">
      <c r="F1797" s="102"/>
    </row>
    <row r="1798" spans="6:6" s="23" customFormat="1">
      <c r="F1798" s="102"/>
    </row>
    <row r="1799" spans="6:6" s="23" customFormat="1">
      <c r="F1799" s="102"/>
    </row>
    <row r="1800" spans="6:6" s="23" customFormat="1">
      <c r="F1800" s="102"/>
    </row>
    <row r="1801" spans="6:6" s="23" customFormat="1">
      <c r="F1801" s="102"/>
    </row>
    <row r="1802" spans="6:6" s="23" customFormat="1">
      <c r="F1802" s="102"/>
    </row>
    <row r="1803" spans="6:6" s="23" customFormat="1">
      <c r="F1803" s="102"/>
    </row>
    <row r="1804" spans="6:6" s="23" customFormat="1">
      <c r="F1804" s="102"/>
    </row>
    <row r="1805" spans="6:6" s="23" customFormat="1">
      <c r="F1805" s="102"/>
    </row>
    <row r="1806" spans="6:6" s="23" customFormat="1">
      <c r="F1806" s="102"/>
    </row>
    <row r="1807" spans="6:6" s="23" customFormat="1">
      <c r="F1807" s="102"/>
    </row>
    <row r="1808" spans="6:6" s="23" customFormat="1">
      <c r="F1808" s="102"/>
    </row>
    <row r="1809" spans="6:6" s="23" customFormat="1">
      <c r="F1809" s="102"/>
    </row>
    <row r="1810" spans="6:6" s="23" customFormat="1">
      <c r="F1810" s="102"/>
    </row>
    <row r="1811" spans="6:6" s="23" customFormat="1">
      <c r="F1811" s="102"/>
    </row>
    <row r="1812" spans="6:6" s="23" customFormat="1">
      <c r="F1812" s="102"/>
    </row>
    <row r="1813" spans="6:6" s="23" customFormat="1">
      <c r="F1813" s="102"/>
    </row>
    <row r="1814" spans="6:6" s="23" customFormat="1">
      <c r="F1814" s="102"/>
    </row>
    <row r="1815" spans="6:6" s="23" customFormat="1">
      <c r="F1815" s="102"/>
    </row>
    <row r="1816" spans="6:6" s="23" customFormat="1">
      <c r="F1816" s="102"/>
    </row>
    <row r="1817" spans="6:6" s="23" customFormat="1">
      <c r="F1817" s="102"/>
    </row>
    <row r="1818" spans="6:6" s="23" customFormat="1">
      <c r="F1818" s="102"/>
    </row>
    <row r="1819" spans="6:6" s="23" customFormat="1">
      <c r="F1819" s="102"/>
    </row>
    <row r="1820" spans="6:6" s="23" customFormat="1">
      <c r="F1820" s="102"/>
    </row>
    <row r="1821" spans="6:6" s="23" customFormat="1">
      <c r="F1821" s="102"/>
    </row>
    <row r="1822" spans="6:6" s="23" customFormat="1">
      <c r="F1822" s="102"/>
    </row>
    <row r="1823" spans="6:6" s="23" customFormat="1">
      <c r="F1823" s="102"/>
    </row>
    <row r="1824" spans="6:6" s="23" customFormat="1">
      <c r="F1824" s="102"/>
    </row>
    <row r="1825" spans="6:6" s="23" customFormat="1">
      <c r="F1825" s="102"/>
    </row>
    <row r="1826" spans="6:6" s="23" customFormat="1">
      <c r="F1826" s="102"/>
    </row>
    <row r="1827" spans="6:6" s="23" customFormat="1">
      <c r="F1827" s="102"/>
    </row>
    <row r="1828" spans="6:6" s="23" customFormat="1">
      <c r="F1828" s="102"/>
    </row>
    <row r="1829" spans="6:6" s="23" customFormat="1">
      <c r="F1829" s="102"/>
    </row>
    <row r="1830" spans="6:6" s="23" customFormat="1">
      <c r="F1830" s="102"/>
    </row>
    <row r="1831" spans="6:6" s="23" customFormat="1">
      <c r="F1831" s="102"/>
    </row>
    <row r="1832" spans="6:6" s="23" customFormat="1">
      <c r="F1832" s="102"/>
    </row>
    <row r="1833" spans="6:6" s="23" customFormat="1">
      <c r="F1833" s="102"/>
    </row>
    <row r="1834" spans="6:6" s="23" customFormat="1">
      <c r="F1834" s="102"/>
    </row>
    <row r="1835" spans="6:6" s="23" customFormat="1">
      <c r="F1835" s="102"/>
    </row>
    <row r="1836" spans="6:6" s="23" customFormat="1">
      <c r="F1836" s="102"/>
    </row>
    <row r="1837" spans="6:6" s="23" customFormat="1">
      <c r="F1837" s="102"/>
    </row>
    <row r="1838" spans="6:6" s="23" customFormat="1">
      <c r="F1838" s="102"/>
    </row>
    <row r="1839" spans="6:6" s="23" customFormat="1">
      <c r="F1839" s="102"/>
    </row>
    <row r="1840" spans="6:6" s="23" customFormat="1">
      <c r="F1840" s="102"/>
    </row>
    <row r="1841" spans="6:6" s="23" customFormat="1">
      <c r="F1841" s="102"/>
    </row>
    <row r="1842" spans="6:6" s="23" customFormat="1">
      <c r="F1842" s="102"/>
    </row>
    <row r="1843" spans="6:6" s="23" customFormat="1">
      <c r="F1843" s="102"/>
    </row>
    <row r="1844" spans="6:6" s="23" customFormat="1">
      <c r="F1844" s="102"/>
    </row>
    <row r="1845" spans="6:6" s="23" customFormat="1">
      <c r="F1845" s="102"/>
    </row>
    <row r="1846" spans="6:6" s="23" customFormat="1">
      <c r="F1846" s="102"/>
    </row>
    <row r="1847" spans="6:6" s="23" customFormat="1">
      <c r="F1847" s="102"/>
    </row>
    <row r="1848" spans="6:6" s="23" customFormat="1">
      <c r="F1848" s="102"/>
    </row>
    <row r="1849" spans="6:6" s="23" customFormat="1">
      <c r="F1849" s="102"/>
    </row>
    <row r="1850" spans="6:6" s="23" customFormat="1">
      <c r="F1850" s="102"/>
    </row>
    <row r="1851" spans="6:6" s="23" customFormat="1">
      <c r="F1851" s="102"/>
    </row>
    <row r="1852" spans="6:6" s="23" customFormat="1">
      <c r="F1852" s="102"/>
    </row>
    <row r="1853" spans="6:6" s="23" customFormat="1">
      <c r="F1853" s="102"/>
    </row>
    <row r="1854" spans="6:6" s="23" customFormat="1">
      <c r="F1854" s="102"/>
    </row>
    <row r="1855" spans="6:6" s="23" customFormat="1">
      <c r="F1855" s="102"/>
    </row>
    <row r="1856" spans="6:6" s="23" customFormat="1">
      <c r="F1856" s="102"/>
    </row>
    <row r="1857" spans="6:6" s="23" customFormat="1">
      <c r="F1857" s="102"/>
    </row>
    <row r="1858" spans="6:6" s="23" customFormat="1">
      <c r="F1858" s="102"/>
    </row>
    <row r="1859" spans="6:6" s="23" customFormat="1">
      <c r="F1859" s="102"/>
    </row>
    <row r="1860" spans="6:6" s="23" customFormat="1">
      <c r="F1860" s="102"/>
    </row>
    <row r="1861" spans="6:6" s="23" customFormat="1">
      <c r="F1861" s="102"/>
    </row>
    <row r="1862" spans="6:6" s="23" customFormat="1">
      <c r="F1862" s="102"/>
    </row>
    <row r="1863" spans="6:6" s="23" customFormat="1">
      <c r="F1863" s="102"/>
    </row>
    <row r="1864" spans="6:6" s="23" customFormat="1">
      <c r="F1864" s="102"/>
    </row>
    <row r="1865" spans="6:6" s="23" customFormat="1">
      <c r="F1865" s="102"/>
    </row>
    <row r="1866" spans="6:6" s="23" customFormat="1">
      <c r="F1866" s="102"/>
    </row>
    <row r="1867" spans="6:6" s="23" customFormat="1">
      <c r="F1867" s="102"/>
    </row>
    <row r="1868" spans="6:6" s="23" customFormat="1">
      <c r="F1868" s="102"/>
    </row>
    <row r="1869" spans="6:6" s="23" customFormat="1">
      <c r="F1869" s="102"/>
    </row>
    <row r="1870" spans="6:6" s="23" customFormat="1">
      <c r="F1870" s="102"/>
    </row>
    <row r="1871" spans="6:6" s="23" customFormat="1">
      <c r="F1871" s="102"/>
    </row>
    <row r="1872" spans="6:6" s="23" customFormat="1">
      <c r="F1872" s="102"/>
    </row>
    <row r="1873" spans="6:6" s="23" customFormat="1">
      <c r="F1873" s="102"/>
    </row>
    <row r="1874" spans="6:6" s="23" customFormat="1">
      <c r="F1874" s="102"/>
    </row>
    <row r="1875" spans="6:6" s="23" customFormat="1">
      <c r="F1875" s="102"/>
    </row>
    <row r="1876" spans="6:6" s="23" customFormat="1">
      <c r="F1876" s="102"/>
    </row>
    <row r="1877" spans="6:6" s="23" customFormat="1">
      <c r="F1877" s="102"/>
    </row>
    <row r="1878" spans="6:6" s="23" customFormat="1">
      <c r="F1878" s="102"/>
    </row>
    <row r="1879" spans="6:6" s="23" customFormat="1">
      <c r="F1879" s="102"/>
    </row>
    <row r="1880" spans="6:6" s="23" customFormat="1">
      <c r="F1880" s="102"/>
    </row>
    <row r="1881" spans="6:6" s="23" customFormat="1">
      <c r="F1881" s="102"/>
    </row>
    <row r="1882" spans="6:6" s="23" customFormat="1">
      <c r="F1882" s="102"/>
    </row>
    <row r="1883" spans="6:6" s="23" customFormat="1">
      <c r="F1883" s="102"/>
    </row>
    <row r="1884" spans="6:6" s="23" customFormat="1">
      <c r="F1884" s="102"/>
    </row>
    <row r="1885" spans="6:6" s="23" customFormat="1">
      <c r="F1885" s="102"/>
    </row>
    <row r="1886" spans="6:6" s="23" customFormat="1">
      <c r="F1886" s="102"/>
    </row>
    <row r="1887" spans="6:6" s="23" customFormat="1">
      <c r="F1887" s="102"/>
    </row>
    <row r="1888" spans="6:6" s="23" customFormat="1">
      <c r="F1888" s="102"/>
    </row>
    <row r="1889" spans="6:6" s="23" customFormat="1">
      <c r="F1889" s="102"/>
    </row>
    <row r="1890" spans="6:6" s="23" customFormat="1">
      <c r="F1890" s="102"/>
    </row>
    <row r="1891" spans="6:6" s="23" customFormat="1">
      <c r="F1891" s="102"/>
    </row>
    <row r="1892" spans="6:6" s="23" customFormat="1">
      <c r="F1892" s="102"/>
    </row>
    <row r="1893" spans="6:6" s="23" customFormat="1">
      <c r="F1893" s="102"/>
    </row>
    <row r="1894" spans="6:6" s="23" customFormat="1">
      <c r="F1894" s="102"/>
    </row>
    <row r="1895" spans="6:6" s="23" customFormat="1">
      <c r="F1895" s="102"/>
    </row>
    <row r="1896" spans="6:6" s="23" customFormat="1">
      <c r="F1896" s="102"/>
    </row>
    <row r="1897" spans="6:6" s="23" customFormat="1">
      <c r="F1897" s="102"/>
    </row>
    <row r="1898" spans="6:6" s="23" customFormat="1">
      <c r="F1898" s="102"/>
    </row>
    <row r="1899" spans="6:6" s="23" customFormat="1">
      <c r="F1899" s="102"/>
    </row>
    <row r="1900" spans="6:6" s="23" customFormat="1">
      <c r="F1900" s="102"/>
    </row>
    <row r="1901" spans="6:6" s="23" customFormat="1">
      <c r="F1901" s="102"/>
    </row>
    <row r="1902" spans="6:6" s="23" customFormat="1">
      <c r="F1902" s="102"/>
    </row>
    <row r="1903" spans="6:6" s="23" customFormat="1">
      <c r="F1903" s="102"/>
    </row>
    <row r="1904" spans="6:6" s="23" customFormat="1">
      <c r="F1904" s="102"/>
    </row>
    <row r="1905" spans="6:6" s="23" customFormat="1">
      <c r="F1905" s="102"/>
    </row>
    <row r="1906" spans="6:6" s="23" customFormat="1">
      <c r="F1906" s="102"/>
    </row>
    <row r="1907" spans="6:6" s="23" customFormat="1">
      <c r="F1907" s="102"/>
    </row>
    <row r="1908" spans="6:6" s="23" customFormat="1">
      <c r="F1908" s="102"/>
    </row>
    <row r="1909" spans="6:6" s="23" customFormat="1">
      <c r="F1909" s="102"/>
    </row>
    <row r="1910" spans="6:6" s="23" customFormat="1">
      <c r="F1910" s="102"/>
    </row>
    <row r="1911" spans="6:6" s="23" customFormat="1">
      <c r="F1911" s="102"/>
    </row>
    <row r="1912" spans="6:6" s="23" customFormat="1">
      <c r="F1912" s="102"/>
    </row>
    <row r="1913" spans="6:6" s="23" customFormat="1">
      <c r="F1913" s="102"/>
    </row>
    <row r="1914" spans="6:6" s="23" customFormat="1">
      <c r="F1914" s="102"/>
    </row>
    <row r="1915" spans="6:6" s="23" customFormat="1">
      <c r="F1915" s="102"/>
    </row>
    <row r="1916" spans="6:6" s="23" customFormat="1">
      <c r="F1916" s="102"/>
    </row>
    <row r="1917" spans="6:6" s="23" customFormat="1">
      <c r="F1917" s="102"/>
    </row>
    <row r="1918" spans="6:6" s="23" customFormat="1">
      <c r="F1918" s="102"/>
    </row>
    <row r="1919" spans="6:6" s="23" customFormat="1">
      <c r="F1919" s="102"/>
    </row>
    <row r="1920" spans="6:6" s="23" customFormat="1">
      <c r="F1920" s="102"/>
    </row>
    <row r="1921" spans="6:6" s="23" customFormat="1">
      <c r="F1921" s="102"/>
    </row>
    <row r="1922" spans="6:6" s="23" customFormat="1">
      <c r="F1922" s="102"/>
    </row>
    <row r="1923" spans="6:6" s="23" customFormat="1">
      <c r="F1923" s="102"/>
    </row>
    <row r="1924" spans="6:6" s="23" customFormat="1">
      <c r="F1924" s="102"/>
    </row>
    <row r="1925" spans="6:6" s="23" customFormat="1">
      <c r="F1925" s="102"/>
    </row>
    <row r="1926" spans="6:6" s="23" customFormat="1">
      <c r="F1926" s="102"/>
    </row>
    <row r="1927" spans="6:6" s="23" customFormat="1">
      <c r="F1927" s="102"/>
    </row>
    <row r="1928" spans="6:6" s="23" customFormat="1">
      <c r="F1928" s="102"/>
    </row>
    <row r="1929" spans="6:6" s="23" customFormat="1">
      <c r="F1929" s="102"/>
    </row>
    <row r="1930" spans="6:6" s="23" customFormat="1">
      <c r="F1930" s="102"/>
    </row>
    <row r="1931" spans="6:6" s="23" customFormat="1">
      <c r="F1931" s="102"/>
    </row>
    <row r="1932" spans="6:6" s="23" customFormat="1">
      <c r="F1932" s="102"/>
    </row>
    <row r="1933" spans="6:6" s="23" customFormat="1">
      <c r="F1933" s="102"/>
    </row>
    <row r="1934" spans="6:6" s="23" customFormat="1">
      <c r="F1934" s="102"/>
    </row>
    <row r="1935" spans="6:6" s="23" customFormat="1">
      <c r="F1935" s="102"/>
    </row>
    <row r="1936" spans="6:6" s="23" customFormat="1">
      <c r="F1936" s="102"/>
    </row>
    <row r="1937" spans="6:6" s="23" customFormat="1">
      <c r="F1937" s="102"/>
    </row>
    <row r="1938" spans="6:6" s="23" customFormat="1">
      <c r="F1938" s="102"/>
    </row>
    <row r="1939" spans="6:6" s="23" customFormat="1">
      <c r="F1939" s="102"/>
    </row>
    <row r="1940" spans="6:6" s="23" customFormat="1">
      <c r="F1940" s="102"/>
    </row>
    <row r="1941" spans="6:6" s="23" customFormat="1">
      <c r="F1941" s="102"/>
    </row>
    <row r="1942" spans="6:6" s="23" customFormat="1">
      <c r="F1942" s="102"/>
    </row>
    <row r="1943" spans="6:6" s="23" customFormat="1">
      <c r="F1943" s="102"/>
    </row>
    <row r="1944" spans="6:6" s="23" customFormat="1">
      <c r="F1944" s="102"/>
    </row>
    <row r="1945" spans="6:6" s="23" customFormat="1">
      <c r="F1945" s="102"/>
    </row>
    <row r="1946" spans="6:6" s="23" customFormat="1">
      <c r="F1946" s="102"/>
    </row>
    <row r="1947" spans="6:6" s="23" customFormat="1">
      <c r="F1947" s="102"/>
    </row>
    <row r="1948" spans="6:6" s="23" customFormat="1">
      <c r="F1948" s="102"/>
    </row>
    <row r="1949" spans="6:6" s="23" customFormat="1">
      <c r="F1949" s="102"/>
    </row>
    <row r="1950" spans="6:6" s="23" customFormat="1">
      <c r="F1950" s="102"/>
    </row>
    <row r="1951" spans="6:6" s="23" customFormat="1">
      <c r="F1951" s="102"/>
    </row>
    <row r="1952" spans="6:6" s="23" customFormat="1">
      <c r="F1952" s="102"/>
    </row>
    <row r="1953" spans="6:6" s="23" customFormat="1">
      <c r="F1953" s="102"/>
    </row>
    <row r="1954" spans="6:6" s="23" customFormat="1">
      <c r="F1954" s="102"/>
    </row>
    <row r="1955" spans="6:6" s="23" customFormat="1">
      <c r="F1955" s="102"/>
    </row>
    <row r="1956" spans="6:6" s="23" customFormat="1">
      <c r="F1956" s="102"/>
    </row>
    <row r="1957" spans="6:6" s="23" customFormat="1">
      <c r="F1957" s="102"/>
    </row>
    <row r="1958" spans="6:6" s="23" customFormat="1">
      <c r="F1958" s="102"/>
    </row>
    <row r="1959" spans="6:6" s="23" customFormat="1">
      <c r="F1959" s="102"/>
    </row>
    <row r="1960" spans="6:6" s="23" customFormat="1">
      <c r="F1960" s="102"/>
    </row>
    <row r="1961" spans="6:6" s="23" customFormat="1">
      <c r="F1961" s="102"/>
    </row>
    <row r="1962" spans="6:6" s="23" customFormat="1">
      <c r="F1962" s="102"/>
    </row>
    <row r="1963" spans="6:6" s="23" customFormat="1">
      <c r="F1963" s="102"/>
    </row>
    <row r="1964" spans="6:6" s="23" customFormat="1">
      <c r="F1964" s="102"/>
    </row>
    <row r="1965" spans="6:6" s="23" customFormat="1">
      <c r="F1965" s="102"/>
    </row>
    <row r="1966" spans="6:6" s="23" customFormat="1">
      <c r="F1966" s="102"/>
    </row>
    <row r="1967" spans="6:6" s="23" customFormat="1">
      <c r="F1967" s="102"/>
    </row>
    <row r="1968" spans="6:6" s="23" customFormat="1">
      <c r="F1968" s="102"/>
    </row>
    <row r="1969" spans="6:6" s="23" customFormat="1">
      <c r="F1969" s="102"/>
    </row>
    <row r="1970" spans="6:6" s="23" customFormat="1">
      <c r="F1970" s="102"/>
    </row>
    <row r="1971" spans="6:6" s="23" customFormat="1">
      <c r="F1971" s="102"/>
    </row>
    <row r="1972" spans="6:6" s="23" customFormat="1">
      <c r="F1972" s="102"/>
    </row>
  </sheetData>
  <mergeCells count="4">
    <mergeCell ref="A1:H1"/>
    <mergeCell ref="A2:H2"/>
    <mergeCell ref="F3:H3"/>
    <mergeCell ref="A66:H70"/>
  </mergeCells>
  <pageMargins left="0.70866141732283472" right="0.23622047244094491" top="0.27559055118110237" bottom="0.31496062992125984" header="0.15748031496062992" footer="0.31496062992125984"/>
  <pageSetup paperSize="9" scale="74" fitToHeight="2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workbookViewId="0">
      <selection activeCell="E21" sqref="E21"/>
    </sheetView>
  </sheetViews>
  <sheetFormatPr defaultColWidth="9.140625" defaultRowHeight="14.25"/>
  <cols>
    <col min="1" max="1" width="9.140625" style="2"/>
    <col min="2" max="2" width="43.42578125" style="2" customWidth="1"/>
    <col min="3" max="3" width="31.28515625" style="2" customWidth="1"/>
    <col min="4" max="4" width="13.140625" style="2" customWidth="1"/>
    <col min="5" max="5" width="13.42578125" style="2" customWidth="1"/>
    <col min="6" max="6" width="14" style="2" customWidth="1"/>
    <col min="7" max="16384" width="9.140625" style="2"/>
  </cols>
  <sheetData>
    <row r="2" spans="1:9" ht="15.75" customHeight="1">
      <c r="A2" s="110" t="s">
        <v>128</v>
      </c>
      <c r="B2" s="110"/>
      <c r="C2" s="110"/>
      <c r="D2" s="110"/>
      <c r="E2" s="110"/>
      <c r="F2" s="110"/>
      <c r="G2" s="75"/>
      <c r="H2" s="75"/>
      <c r="I2" s="75"/>
    </row>
    <row r="3" spans="1:9" ht="18" customHeight="1">
      <c r="A3" s="110"/>
      <c r="B3" s="110"/>
      <c r="C3" s="110"/>
      <c r="D3" s="110"/>
      <c r="E3" s="110"/>
      <c r="F3" s="110"/>
      <c r="G3" s="75"/>
      <c r="H3" s="75"/>
      <c r="I3" s="75"/>
    </row>
    <row r="4" spans="1:9" ht="21" customHeight="1">
      <c r="A4" s="111" t="s">
        <v>465</v>
      </c>
      <c r="B4" s="111"/>
      <c r="C4" s="111"/>
      <c r="D4" s="111"/>
      <c r="E4" s="111"/>
      <c r="F4" s="111"/>
    </row>
    <row r="5" spans="1:9" ht="76.5">
      <c r="A5" s="76" t="s">
        <v>129</v>
      </c>
      <c r="B5" s="76" t="s">
        <v>130</v>
      </c>
      <c r="C5" s="76" t="s">
        <v>131</v>
      </c>
      <c r="D5" s="76" t="s">
        <v>454</v>
      </c>
      <c r="E5" s="76" t="s">
        <v>455</v>
      </c>
      <c r="F5" s="76" t="s">
        <v>150</v>
      </c>
    </row>
    <row r="6" spans="1:9">
      <c r="A6" s="77">
        <v>1</v>
      </c>
      <c r="B6" s="78">
        <v>2</v>
      </c>
      <c r="C6" s="78">
        <v>3</v>
      </c>
      <c r="D6" s="79">
        <v>4</v>
      </c>
      <c r="E6" s="80"/>
      <c r="F6" s="80"/>
    </row>
    <row r="7" spans="1:9" ht="36.75" customHeight="1">
      <c r="A7" s="104" t="s">
        <v>374</v>
      </c>
      <c r="B7" s="105" t="s">
        <v>362</v>
      </c>
      <c r="C7" s="81" t="s">
        <v>132</v>
      </c>
      <c r="D7" s="82">
        <f>SUM(D8)</f>
        <v>133106.99</v>
      </c>
      <c r="E7" s="82">
        <f>SUM(E8)</f>
        <v>80877.903000000006</v>
      </c>
      <c r="F7" s="83" t="s">
        <v>151</v>
      </c>
    </row>
    <row r="8" spans="1:9" ht="51" customHeight="1">
      <c r="A8" s="104" t="s">
        <v>375</v>
      </c>
      <c r="B8" s="105" t="s">
        <v>363</v>
      </c>
      <c r="C8" s="81" t="s">
        <v>133</v>
      </c>
      <c r="D8" s="82">
        <f>SUM(D9+D14+D20)</f>
        <v>133106.99</v>
      </c>
      <c r="E8" s="82">
        <f>SUM(E9+E14+E20)</f>
        <v>80877.903000000006</v>
      </c>
      <c r="F8" s="83" t="s">
        <v>151</v>
      </c>
    </row>
    <row r="9" spans="1:9" ht="38.25" customHeight="1">
      <c r="A9" s="103" t="s">
        <v>376</v>
      </c>
      <c r="B9" s="90" t="s">
        <v>134</v>
      </c>
      <c r="C9" s="84" t="s">
        <v>135</v>
      </c>
      <c r="D9" s="85">
        <f>SUM(D10-D12)</f>
        <v>0</v>
      </c>
      <c r="E9" s="86">
        <f>SUM(E10-E12)</f>
        <v>0</v>
      </c>
      <c r="F9" s="83" t="s">
        <v>151</v>
      </c>
    </row>
    <row r="10" spans="1:9" ht="49.5" customHeight="1">
      <c r="A10" s="103" t="s">
        <v>377</v>
      </c>
      <c r="B10" s="106" t="s">
        <v>364</v>
      </c>
      <c r="C10" s="84" t="s">
        <v>136</v>
      </c>
      <c r="D10" s="85">
        <f>SUM(D11)</f>
        <v>0</v>
      </c>
      <c r="E10" s="86">
        <f>SUM(E11)</f>
        <v>0</v>
      </c>
      <c r="F10" s="87" t="s">
        <v>151</v>
      </c>
    </row>
    <row r="11" spans="1:9" ht="60">
      <c r="A11" s="103" t="s">
        <v>378</v>
      </c>
      <c r="B11" s="106" t="s">
        <v>365</v>
      </c>
      <c r="C11" s="84" t="s">
        <v>137</v>
      </c>
      <c r="D11" s="85">
        <v>0</v>
      </c>
      <c r="E11" s="88">
        <v>0</v>
      </c>
      <c r="F11" s="87" t="s">
        <v>151</v>
      </c>
    </row>
    <row r="12" spans="1:9" ht="60">
      <c r="A12" s="103" t="s">
        <v>379</v>
      </c>
      <c r="B12" s="106" t="s">
        <v>138</v>
      </c>
      <c r="C12" s="84" t="s">
        <v>139</v>
      </c>
      <c r="D12" s="85">
        <f>SUM(D13)</f>
        <v>0</v>
      </c>
      <c r="E12" s="86">
        <f>SUM(E13)</f>
        <v>0</v>
      </c>
      <c r="F12" s="87" t="s">
        <v>151</v>
      </c>
    </row>
    <row r="13" spans="1:9" ht="60">
      <c r="A13" s="103" t="s">
        <v>380</v>
      </c>
      <c r="B13" s="106" t="s">
        <v>366</v>
      </c>
      <c r="C13" s="89" t="s">
        <v>140</v>
      </c>
      <c r="D13" s="85">
        <v>0</v>
      </c>
      <c r="E13" s="88">
        <v>0</v>
      </c>
      <c r="F13" s="87" t="s">
        <v>151</v>
      </c>
    </row>
    <row r="14" spans="1:9" ht="60">
      <c r="A14" s="103" t="s">
        <v>381</v>
      </c>
      <c r="B14" s="106" t="s">
        <v>367</v>
      </c>
      <c r="C14" s="84" t="s">
        <v>141</v>
      </c>
      <c r="D14" s="85">
        <f>SUM(D16-D18)</f>
        <v>-1716.87</v>
      </c>
      <c r="E14" s="86">
        <f>SUM(E16-E18)</f>
        <v>0</v>
      </c>
      <c r="F14" s="87">
        <f>E14/D14</f>
        <v>0</v>
      </c>
    </row>
    <row r="15" spans="1:9" ht="45.75" customHeight="1">
      <c r="A15" s="103" t="s">
        <v>368</v>
      </c>
      <c r="B15" s="106" t="s">
        <v>367</v>
      </c>
      <c r="C15" s="84" t="s">
        <v>382</v>
      </c>
      <c r="D15" s="85">
        <f>SUM(D17-D19)</f>
        <v>-1716.87</v>
      </c>
      <c r="E15" s="86">
        <f>SUM(E17-E19)</f>
        <v>0</v>
      </c>
      <c r="F15" s="87">
        <f>E15/D15</f>
        <v>0</v>
      </c>
    </row>
    <row r="16" spans="1:9" ht="60">
      <c r="A16" s="103" t="s">
        <v>369</v>
      </c>
      <c r="B16" s="106" t="s">
        <v>383</v>
      </c>
      <c r="C16" s="84" t="s">
        <v>142</v>
      </c>
      <c r="D16" s="85">
        <v>0</v>
      </c>
      <c r="E16" s="86">
        <f>SUM(E17)</f>
        <v>0</v>
      </c>
      <c r="F16" s="87" t="s">
        <v>151</v>
      </c>
    </row>
    <row r="17" spans="1:6" ht="65.25" customHeight="1">
      <c r="A17" s="103" t="s">
        <v>370</v>
      </c>
      <c r="B17" s="106" t="s">
        <v>384</v>
      </c>
      <c r="C17" s="84" t="s">
        <v>143</v>
      </c>
      <c r="D17" s="85">
        <v>0</v>
      </c>
      <c r="E17" s="88">
        <v>0</v>
      </c>
      <c r="F17" s="87" t="s">
        <v>151</v>
      </c>
    </row>
    <row r="18" spans="1:6" ht="75">
      <c r="A18" s="103" t="s">
        <v>371</v>
      </c>
      <c r="B18" s="106" t="s">
        <v>144</v>
      </c>
      <c r="C18" s="84" t="s">
        <v>145</v>
      </c>
      <c r="D18" s="85">
        <f>SUM(D19)</f>
        <v>1716.87</v>
      </c>
      <c r="E18" s="86">
        <f>SUM(E19)</f>
        <v>0</v>
      </c>
      <c r="F18" s="87">
        <f>E19/D19</f>
        <v>0</v>
      </c>
    </row>
    <row r="19" spans="1:6" ht="62.25" customHeight="1">
      <c r="A19" s="103" t="s">
        <v>372</v>
      </c>
      <c r="B19" s="106" t="s">
        <v>146</v>
      </c>
      <c r="C19" s="84" t="s">
        <v>147</v>
      </c>
      <c r="D19" s="85">
        <v>1716.87</v>
      </c>
      <c r="E19" s="88">
        <v>0</v>
      </c>
      <c r="F19" s="87">
        <f>E19/D19</f>
        <v>0</v>
      </c>
    </row>
    <row r="20" spans="1:6" ht="34.5" customHeight="1">
      <c r="A20" s="103" t="s">
        <v>373</v>
      </c>
      <c r="B20" s="106" t="s">
        <v>148</v>
      </c>
      <c r="C20" s="84" t="s">
        <v>149</v>
      </c>
      <c r="D20" s="85">
        <v>134823.85999999999</v>
      </c>
      <c r="E20" s="91">
        <v>80877.903000000006</v>
      </c>
      <c r="F20" s="83" t="s">
        <v>151</v>
      </c>
    </row>
  </sheetData>
  <mergeCells count="2">
    <mergeCell ref="A2:F3"/>
    <mergeCell ref="A4:F4"/>
  </mergeCells>
  <pageMargins left="0.70866141732283472" right="0.25" top="0.43" bottom="0.31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workbookViewId="0">
      <selection activeCell="B30" sqref="B30"/>
    </sheetView>
  </sheetViews>
  <sheetFormatPr defaultColWidth="9.140625" defaultRowHeight="14.25"/>
  <cols>
    <col min="1" max="1" width="49.42578125" style="2" customWidth="1"/>
    <col min="2" max="2" width="34.85546875" style="2" customWidth="1"/>
    <col min="3" max="16384" width="9.140625" style="2"/>
  </cols>
  <sheetData>
    <row r="2" spans="1:2" ht="18" customHeight="1">
      <c r="A2" s="112" t="s">
        <v>123</v>
      </c>
      <c r="B2" s="112"/>
    </row>
    <row r="3" spans="1:2" ht="19.5" customHeight="1">
      <c r="A3" s="112" t="s">
        <v>124</v>
      </c>
      <c r="B3" s="112"/>
    </row>
    <row r="4" spans="1:2" ht="22.5" customHeight="1">
      <c r="A4" s="113" t="s">
        <v>466</v>
      </c>
      <c r="B4" s="113"/>
    </row>
    <row r="5" spans="1:2" ht="42.75">
      <c r="A5" s="92" t="s">
        <v>121</v>
      </c>
      <c r="B5" s="93" t="s">
        <v>122</v>
      </c>
    </row>
    <row r="6" spans="1:2">
      <c r="A6" s="94" t="s">
        <v>125</v>
      </c>
      <c r="B6" s="95">
        <v>3308.2</v>
      </c>
    </row>
    <row r="8" spans="1:2">
      <c r="B8" s="2" t="s">
        <v>58</v>
      </c>
    </row>
  </sheetData>
  <mergeCells count="3">
    <mergeCell ref="A2:B2"/>
    <mergeCell ref="A3:B3"/>
    <mergeCell ref="A4:B4"/>
  </mergeCells>
  <pageMargins left="0.70866141732283472" right="0.70866141732283472" top="0.39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tabSelected="1" workbookViewId="0">
      <selection activeCell="A4" sqref="A4"/>
    </sheetView>
  </sheetViews>
  <sheetFormatPr defaultColWidth="9.140625" defaultRowHeight="14.25"/>
  <cols>
    <col min="1" max="1" width="54" style="2" customWidth="1"/>
    <col min="2" max="2" width="17.85546875" style="2" customWidth="1"/>
    <col min="3" max="16384" width="9.140625" style="2"/>
  </cols>
  <sheetData>
    <row r="2" spans="1:2" ht="61.5" customHeight="1">
      <c r="A2" s="114" t="s">
        <v>127</v>
      </c>
      <c r="B2" s="114"/>
    </row>
    <row r="3" spans="1:2" ht="24" customHeight="1">
      <c r="A3" s="113" t="s">
        <v>465</v>
      </c>
      <c r="B3" s="113"/>
    </row>
    <row r="4" spans="1:2" ht="38.25">
      <c r="A4" s="96" t="s">
        <v>121</v>
      </c>
      <c r="B4" s="97" t="s">
        <v>122</v>
      </c>
    </row>
    <row r="5" spans="1:2" ht="24.75" customHeight="1">
      <c r="A5" s="98" t="s">
        <v>126</v>
      </c>
      <c r="B5" s="99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IvanovaOI</cp:lastModifiedBy>
  <cp:lastPrinted>2023-03-02T05:56:55Z</cp:lastPrinted>
  <dcterms:created xsi:type="dcterms:W3CDTF">2015-01-16T05:02:30Z</dcterms:created>
  <dcterms:modified xsi:type="dcterms:W3CDTF">2023-03-02T05:56:58Z</dcterms:modified>
</cp:coreProperties>
</file>