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<sst xmlns="http://schemas.openxmlformats.org/spreadsheetml/2006/main" count="356" uniqueCount="264">
  <si>
    <t>Сумма бюджетных назначений на 2013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</si>
  <si>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</si>
  <si>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</si>
  <si>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</si>
  <si>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</si>
  <si>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Код бюджетной классификации доходов</t>
  </si>
  <si>
    <t xml:space="preserve">Наименование доходов бюджета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</si>
  <si>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</si>
  <si>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</si>
  <si>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</si>
  <si>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</si>
  <si>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</si>
  <si>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</si>
  <si>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</si>
  <si>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182  1  01  02030  01  0000  110</t>
  </si>
  <si>
    <t>182  1  01  02040  01  0000  110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</si>
  <si>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</si>
  <si>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</si>
  <si>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</si>
  <si>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</si>
  <si>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</si>
  <si>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</si>
  <si>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</si>
  <si>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</si>
  <si>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</si>
  <si>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</si>
  <si>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</si>
  <si>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</si>
  <si>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</si>
  <si>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</si>
  <si>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</si>
  <si>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</si>
  <si>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</si>
  <si>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</si>
  <si>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</si>
  <si>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</si>
  <si>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</si>
  <si>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</si>
  <si>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</si>
  <si>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</si>
  <si>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</si>
  <si>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</si>
  <si>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</si>
  <si>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902  1  11  09044  04  0003  120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</si>
  <si>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</si>
  <si>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</si>
  <si>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</si>
  <si>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</si>
  <si>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</si>
  <si>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</si>
  <si>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</si>
  <si>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</si>
  <si>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</si>
  <si>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</si>
  <si>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</si>
  <si>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</si>
  <si>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</si>
  <si>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</si>
  <si>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</si>
  <si>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</si>
  <si>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</si>
  <si>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</si>
  <si>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</si>
  <si>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</si>
  <si>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</si>
  <si>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</si>
  <si>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</si>
  <si>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</si>
  <si>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</si>
  <si>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919  1  16  32000  04  0000  140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</si>
  <si>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</si>
  <si>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</si>
  <si>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</si>
  <si>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</si>
  <si>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</si>
  <si>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</si>
  <si>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</si>
  <si>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</si>
  <si>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</si>
  <si>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</si>
  <si>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</si>
  <si>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</si>
  <si>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</si>
  <si>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</si>
  <si>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</si>
  <si>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</si>
  <si>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901  2  02  02085  04  0000  151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</si>
  <si>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</si>
  <si>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</si>
  <si>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</si>
  <si>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</si>
  <si>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</si>
  <si>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</si>
  <si>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</si>
  <si>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</si>
  <si>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</si>
  <si>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</si>
  <si>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</si>
  <si>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</si>
  <si>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</si>
  <si>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</si>
  <si>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</si>
  <si>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901 2  02  03022  04  0000  151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</si>
  <si>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</si>
  <si>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</si>
  <si>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</si>
  <si>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</si>
  <si>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000  2  02  04000  00 0000  151</t>
  </si>
  <si>
    <t>ИНЫЕ МЕЖБЮДЖЕТНЫЕ ТРАНСФЕРТЫ</t>
  </si>
  <si>
    <t>908  2  02  04999  04  0000  151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</si>
  <si>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</si>
  <si>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</si>
  <si>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</si>
  <si>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</si>
  <si>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ИТОГО ДОХОДОВ</t>
  </si>
  <si>
    <t>182  1  01  02020  01  0000  110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</si>
  <si>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</si>
  <si>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010  1  11  05012  04  0000  120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</si>
  <si>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</si>
  <si>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</si>
  <si>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</si>
  <si>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</si>
  <si>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</si>
  <si>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</si>
  <si>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</si>
  <si>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</si>
  <si>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</si>
  <si>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902  1  14  02043  04  0001  410</t>
  </si>
  <si>
    <t>902  1  14  02043  04  0002  410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</si>
  <si>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</si>
  <si>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</si>
  <si>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901  2  02  02077  04  0000  151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</si>
  <si>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</si>
  <si>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</si>
  <si>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</si>
  <si>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</si>
  <si>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</si>
  <si>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</si>
  <si>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ПРОЧИЕ субсидии городским округам</t>
  </si>
  <si>
    <t>Процент исполнения к годовым назначениям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</si>
  <si>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</si>
  <si>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</si>
  <si>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</si>
  <si>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</si>
  <si>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919  1  17  01040  04  0000  180</t>
  </si>
  <si>
    <t>901  1  17  01040  04  0000  180</t>
  </si>
  <si>
    <t>906  1  17  01040  04  0000  180</t>
  </si>
  <si>
    <t>902  1  17  01040  04  0000  180</t>
  </si>
  <si>
    <t>000  1  09  00000  00  0000  000</t>
  </si>
  <si>
    <t>Денежные взыскания (штрафы) за административные правонарушения в области дорожного движения</t>
  </si>
  <si>
    <t>901  1  16  90040  04  0000  140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</si>
  <si>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</si>
  <si>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</si>
  <si>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</si>
  <si>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</si>
  <si>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</si>
  <si>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</si>
  <si>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</si>
  <si>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</si>
  <si>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</si>
  <si>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906  1  13  02994  04  0001  130</t>
  </si>
  <si>
    <t>901  2  02  02009  04  0000  151</t>
  </si>
  <si>
    <t>919  2  19  04000  04  0000  151</t>
  </si>
  <si>
    <t>908  2  19  04000  04  0000  151</t>
  </si>
  <si>
    <t>901  2  19  04000  04  0000  151</t>
  </si>
  <si>
    <t>906  2  19  04000  04  0000  151</t>
  </si>
  <si>
    <t>908  1  17  01040  04  0000  180</t>
  </si>
  <si>
    <t>908  1  13  01994  04  0004  130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</si>
  <si>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</si>
  <si>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106  1  16  90040  04  6000  140</t>
  </si>
  <si>
    <t>141  1  16  90040  04  6000  140</t>
  </si>
  <si>
    <t>188  1  16  90040  04  6000  140</t>
  </si>
  <si>
    <t>192  1  16  90040  04  6000  140</t>
  </si>
  <si>
    <t xml:space="preserve"> </t>
  </si>
  <si>
    <t>015  1  16  90040  04  0000  140</t>
  </si>
  <si>
    <t>000  1  17  05040  04  0000  180</t>
  </si>
  <si>
    <t>901  2  02  04999  04  0000  151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</si>
  <si>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</si>
  <si>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908  1  13  02994  04  0001  130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</si>
  <si>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</si>
  <si>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</si>
  <si>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</si>
  <si>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</si>
  <si>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</si>
  <si>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048  1  12  01040  01  6000  120</t>
  </si>
  <si>
    <t>Плата за размещение отходов производства и потребления</t>
  </si>
  <si>
    <t>902  1  14  02042  04  0000  410</t>
  </si>
  <si>
    <t>182  1  16  03010  01  6000  140</t>
  </si>
  <si>
    <t>182  1  16  03030  01  6000  140</t>
  </si>
  <si>
    <t>182  1  16  06000  01  6000  140</t>
  </si>
  <si>
    <t>141  1  16  08000  01  6000  140</t>
  </si>
  <si>
    <t>188  1  16  08000  01  6000  140</t>
  </si>
  <si>
    <t>188  1  16  21040  04  6000  140</t>
  </si>
  <si>
    <t>322  1  16  21040  04  6000  140</t>
  </si>
  <si>
    <t>321  1  16  25060  01  6000  140</t>
  </si>
  <si>
    <t>141  1  16  28000  01  6000  140</t>
  </si>
  <si>
    <t>188  1  16  30030  01  6000  140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</si>
  <si>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</si>
  <si>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Денежные взыскания (штрафы) за нарушение законодательства о налогах и сборах, предусмотренные статьями 116, 118, 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</si>
  <si>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</si>
  <si>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сбросы загрязняющих веществ в водные объекты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</si>
  <si>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</si>
  <si>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</si>
  <si>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</si>
  <si>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</si>
  <si>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</si>
  <si>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Прочие неналоговые доходы бюджетов городских округов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</si>
  <si>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</si>
  <si>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</si>
  <si>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000  2  19  04000  04  0000  151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</si>
  <si>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</si>
  <si>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</si>
  <si>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</si>
  <si>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</si>
  <si>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</si>
  <si>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2013 год</t>
  </si>
  <si>
    <t>Исполнено с начала  2013 года</t>
  </si>
  <si>
    <t xml:space="preserve">% исполнения к утвержденному плану 2013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</si>
  <si>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</si>
  <si>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</si>
  <si>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</si>
  <si>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</si>
  <si>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</si>
  <si>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</si>
  <si>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</si>
  <si>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</si>
  <si>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</si>
  <si>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</si>
  <si>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</si>
  <si>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</si>
  <si>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</si>
  <si>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</si>
  <si>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</si>
  <si>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</si>
  <si>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</si>
  <si>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</si>
  <si>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</si>
  <si>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</si>
  <si>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</si>
  <si>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</si>
  <si>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</si>
  <si>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</si>
  <si>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по состоянию на 01.03.2013г.</t>
  </si>
  <si>
    <t>Исполнение бюджета Невьянского городского округа по состоянию на 01.03.2013 г.</t>
  </si>
  <si>
    <t>в тыс.руб.</t>
  </si>
  <si>
    <t xml:space="preserve">Сумма фактического поступления </t>
  </si>
  <si>
    <t>ЗАДОЛЖЕННОСТЬ И ПЕРЕРАСЧЕТЫ ПО ОТМЕНЕННЫМ НАЛОГАМ, СБОРАМ И ИНЫМ ОБЯЗАТЕЛЬНЫМ ПЛАТЕЖАМ</t>
  </si>
  <si>
    <t>902  1  11  09074  04  0003  120</t>
  </si>
  <si>
    <t>902  1  11  09074  04  0010  120</t>
  </si>
  <si>
    <t>182  1  16  90040  04  6000  140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</si>
  <si>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</si>
  <si>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</si>
  <si>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</si>
  <si>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</si>
  <si>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</si>
  <si>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</si>
  <si>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Субвенциибюджетам городских округов на предоставление гражданам субсидий на оплату жилого помещения и коммунальных услуг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</si>
  <si>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</si>
  <si>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000  2  02  04999  04  0000  151</t>
  </si>
  <si>
    <t>Прочие межбюджетные трансферты передаваемые бюджетам городских округов</t>
  </si>
  <si>
    <t>901  2  07  04050  04  0000  180</t>
  </si>
  <si>
    <t>906  2  07  04050  04  0000  180</t>
  </si>
  <si>
    <t>000  2  18  04010  04  0000  180</t>
  </si>
  <si>
    <t>906  2  18  04010  04  0000  180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</si>
</sst>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#,##0.000"/>
    <numFmt numFmtId="168" formatCode="#,##0.0"/>
    <numFmt numFmtId="169" formatCode="0.0%"/>
  </numFmts>
  <fonts count="45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68" fontId="0" fillId="33" borderId="10" xfId="0" applyNumberFormat="1" applyFill="1" applyBorder="1" applyAlignment="1">
      <alignment horizontal="right" shrinkToFit="1"/>
    </xf>
    <xf numFmtId="4" fontId="0" fillId="33" borderId="10" xfId="0" applyNumberFormat="1" applyFill="1" applyBorder="1" applyAlignment="1">
      <alignment horizontal="right" shrinkToFit="1"/>
    </xf>
    <xf numFmtId="169" fontId="0" fillId="33" borderId="10" xfId="0" applyNumberFormat="1" applyFill="1" applyBorder="1" applyAlignment="1">
      <alignment horizontal="right" shrinkToFit="1"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168" fontId="10" fillId="34" borderId="10" xfId="0" applyNumberFormat="1" applyFont="1" applyFill="1" applyBorder="1" applyAlignment="1">
      <alignment horizontal="right" shrinkToFit="1"/>
    </xf>
    <xf numFmtId="169" fontId="10" fillId="34" borderId="10" xfId="0" applyNumberFormat="1" applyFont="1" applyFill="1" applyBorder="1" applyAlignment="1">
      <alignment horizontal="right" shrinkToFit="1"/>
    </xf>
    <xf numFmtId="10" fontId="10" fillId="35" borderId="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0" fillId="33" borderId="13" xfId="0" applyFill="1" applyBorder="1" applyAlignment="1">
      <alignment horizontal="right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4" xfId="0" applyNumberForma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2"/>
  <sheetViews>
    <sheetView tabSelected="1" zoomScalePageLayoutView="0" workbookViewId="0" topLeftCell="A1">
      <selection activeCell="B145" sqref="B145"/>
    </sheetView>
  </sheetViews>
  <sheetFormatPr defaultColWidth="9.00390625" defaultRowHeight="12.75"/>
  <cols>
    <col min="1" max="1" width="29.375" style="0" customWidth="1"/>
    <col min="2" max="2" width="34.625" style="0" customWidth="1"/>
    <col min="3" max="4" width="12.25390625" style="0" customWidth="1"/>
    <col min="5" max="5" width="12.125" style="0" customWidth="1"/>
  </cols>
  <sheetData>
    <row r="1" spans="1:5" ht="39" customHeight="1">
      <c r="A1" s="51"/>
      <c r="B1" s="55" t="s">
        <v>243</v>
      </c>
      <c r="C1" s="56"/>
      <c r="D1" s="56"/>
      <c r="E1" s="1"/>
    </row>
    <row r="3" spans="4:5" ht="12.75">
      <c r="D3" s="2"/>
      <c r="E3" t="s">
        <v>244</v>
      </c>
    </row>
    <row r="4" spans="1:5" ht="51">
      <c r="A4" s="3" t="s">
        <v>5</v>
      </c>
      <c r="B4" s="4" t="s">
        <v>6</v>
      </c>
      <c r="C4" s="3" t="s">
        <v>0</v>
      </c>
      <c r="D4" s="5" t="s">
        <v>245</v>
      </c>
      <c r="E4" s="6" t="s">
        <v>139</v>
      </c>
    </row>
    <row r="5" spans="1:5" ht="12.75">
      <c r="A5" s="7">
        <v>1</v>
      </c>
      <c r="B5" s="7">
        <v>2</v>
      </c>
      <c r="C5" s="8">
        <v>3</v>
      </c>
      <c r="D5" s="9">
        <v>5</v>
      </c>
      <c r="E5" s="10">
        <v>7</v>
      </c>
    </row>
    <row r="6" spans="1:5" ht="25.5">
      <c r="A6" s="11" t="s">
        <v>7</v>
      </c>
      <c r="B6" s="12" t="s">
        <v>8</v>
      </c>
      <c r="C6" s="13">
        <f>SUM(C7+C13+C21+C26+C28+C30+C38+C44+C53+C59+C82)</f>
        <v>516107</v>
      </c>
      <c r="D6" s="13">
        <f>SUM(D7+D13+D21+D26+D28+D30+D38+D44+D53+D59+D82)</f>
        <v>77191.20000000003</v>
      </c>
      <c r="E6" s="13">
        <f>SUM(D6*100/C6)</f>
        <v>14.95643345275302</v>
      </c>
    </row>
    <row r="7" spans="1:5" ht="12.75">
      <c r="A7" s="11" t="s">
        <v>9</v>
      </c>
      <c r="B7" s="12" t="s">
        <v>10</v>
      </c>
      <c r="C7" s="13">
        <f>SUM(C8)</f>
        <v>429105</v>
      </c>
      <c r="D7" s="13">
        <f>SUM(D8)</f>
        <v>60198.2</v>
      </c>
      <c r="E7" s="13">
        <f aca="true" t="shared" si="0" ref="E7:E70">SUM(D7*100/C7)</f>
        <v>14.02878083452768</v>
      </c>
    </row>
    <row r="8" spans="1:5" ht="12.75">
      <c r="A8" s="11" t="s">
        <v>11</v>
      </c>
      <c r="B8" s="12" t="s">
        <v>12</v>
      </c>
      <c r="C8" s="13">
        <f>SUM(C9:C12)</f>
        <v>429105</v>
      </c>
      <c r="D8" s="13">
        <f>SUM(D9:D12)</f>
        <v>60198.2</v>
      </c>
      <c r="E8" s="13">
        <f t="shared" si="0"/>
        <v>14.02878083452768</v>
      </c>
    </row>
    <row r="9" spans="1:5" ht="102">
      <c r="A9" s="15" t="s">
        <v>13</v>
      </c>
      <c r="B9" s="16" t="s">
        <v>152</v>
      </c>
      <c r="C9" s="17">
        <v>423512</v>
      </c>
      <c r="D9" s="17">
        <v>59840.7</v>
      </c>
      <c r="E9" s="17">
        <f t="shared" si="0"/>
        <v>14.129635051663236</v>
      </c>
    </row>
    <row r="10" spans="1:5" ht="140.25">
      <c r="A10" s="15" t="s">
        <v>115</v>
      </c>
      <c r="B10" s="16" t="s">
        <v>1</v>
      </c>
      <c r="C10" s="17">
        <v>931</v>
      </c>
      <c r="D10" s="17">
        <v>199.6</v>
      </c>
      <c r="E10" s="17">
        <f t="shared" si="0"/>
        <v>21.439312567132117</v>
      </c>
    </row>
    <row r="11" spans="1:5" ht="63.75">
      <c r="A11" s="15" t="s">
        <v>14</v>
      </c>
      <c r="B11" s="16" t="s">
        <v>116</v>
      </c>
      <c r="C11" s="17">
        <v>2862</v>
      </c>
      <c r="D11" s="17">
        <v>43.6</v>
      </c>
      <c r="E11" s="17">
        <f t="shared" si="0"/>
        <v>1.5234102026554857</v>
      </c>
    </row>
    <row r="12" spans="1:5" ht="127.5">
      <c r="A12" s="15" t="s">
        <v>15</v>
      </c>
      <c r="B12" s="16" t="s">
        <v>153</v>
      </c>
      <c r="C12" s="17">
        <v>1800</v>
      </c>
      <c r="D12" s="17">
        <v>114.3</v>
      </c>
      <c r="E12" s="17">
        <f t="shared" si="0"/>
        <v>6.35</v>
      </c>
    </row>
    <row r="13" spans="1:5" ht="12.75">
      <c r="A13" s="11" t="s">
        <v>16</v>
      </c>
      <c r="B13" s="19" t="s">
        <v>17</v>
      </c>
      <c r="C13" s="13">
        <f>SUM(+C14+C17+C20)</f>
        <v>20933</v>
      </c>
      <c r="D13" s="13">
        <f>SUM(+D14+D17+D20)</f>
        <v>4890.9</v>
      </c>
      <c r="E13" s="13">
        <f t="shared" si="0"/>
        <v>23.364544021401613</v>
      </c>
    </row>
    <row r="14" spans="1:5" ht="25.5">
      <c r="A14" s="15" t="s">
        <v>18</v>
      </c>
      <c r="B14" s="16" t="s">
        <v>19</v>
      </c>
      <c r="C14" s="18">
        <f>SUM(C15:C16)</f>
        <v>20765</v>
      </c>
      <c r="D14" s="18">
        <f>SUM(D15:D16)</f>
        <v>4711.2</v>
      </c>
      <c r="E14" s="17">
        <f t="shared" si="0"/>
        <v>22.688177221285816</v>
      </c>
    </row>
    <row r="15" spans="1:5" ht="25.5">
      <c r="A15" s="15" t="s">
        <v>20</v>
      </c>
      <c r="B15" s="16" t="s">
        <v>19</v>
      </c>
      <c r="C15" s="17">
        <v>20685</v>
      </c>
      <c r="D15" s="17">
        <v>4690.9</v>
      </c>
      <c r="E15" s="17">
        <f t="shared" si="0"/>
        <v>22.67778583514624</v>
      </c>
    </row>
    <row r="16" spans="1:5" ht="51">
      <c r="A16" s="15" t="s">
        <v>21</v>
      </c>
      <c r="B16" s="16" t="s">
        <v>22</v>
      </c>
      <c r="C16" s="17">
        <v>80</v>
      </c>
      <c r="D16" s="17">
        <v>20.3</v>
      </c>
      <c r="E16" s="17">
        <f t="shared" si="0"/>
        <v>25.375</v>
      </c>
    </row>
    <row r="17" spans="1:5" ht="12.75">
      <c r="A17" s="15" t="s">
        <v>23</v>
      </c>
      <c r="B17" s="16" t="s">
        <v>24</v>
      </c>
      <c r="C17" s="18">
        <f>SUM(C18:C19)</f>
        <v>7</v>
      </c>
      <c r="D17" s="18">
        <f>SUM(D18:D19)</f>
        <v>0</v>
      </c>
      <c r="E17" s="17">
        <f t="shared" si="0"/>
        <v>0</v>
      </c>
    </row>
    <row r="18" spans="1:5" ht="12.75">
      <c r="A18" s="15" t="s">
        <v>25</v>
      </c>
      <c r="B18" s="16" t="s">
        <v>24</v>
      </c>
      <c r="C18" s="17">
        <v>7</v>
      </c>
      <c r="D18" s="17"/>
      <c r="E18" s="17">
        <f t="shared" si="0"/>
        <v>0</v>
      </c>
    </row>
    <row r="19" spans="1:5" ht="38.25">
      <c r="A19" s="15" t="s">
        <v>26</v>
      </c>
      <c r="B19" s="16" t="s">
        <v>27</v>
      </c>
      <c r="C19" s="17"/>
      <c r="D19" s="17"/>
      <c r="E19" s="17"/>
    </row>
    <row r="20" spans="1:5" ht="51">
      <c r="A20" s="15" t="s">
        <v>2</v>
      </c>
      <c r="B20" s="16" t="s">
        <v>3</v>
      </c>
      <c r="C20" s="17">
        <v>161</v>
      </c>
      <c r="D20" s="17">
        <v>179.7</v>
      </c>
      <c r="E20" s="17">
        <f t="shared" si="0"/>
        <v>111.61490683229813</v>
      </c>
    </row>
    <row r="21" spans="1:5" ht="12.75">
      <c r="A21" s="11" t="s">
        <v>28</v>
      </c>
      <c r="B21" s="19" t="s">
        <v>29</v>
      </c>
      <c r="C21" s="13">
        <f>SUM(C22:C23)</f>
        <v>31198</v>
      </c>
      <c r="D21" s="13">
        <f>SUM(D22:D23)</f>
        <v>5431</v>
      </c>
      <c r="E21" s="13">
        <f t="shared" si="0"/>
        <v>17.4081671902045</v>
      </c>
    </row>
    <row r="22" spans="1:5" ht="63.75">
      <c r="A22" s="15" t="s">
        <v>30</v>
      </c>
      <c r="B22" s="16" t="s">
        <v>31</v>
      </c>
      <c r="C22" s="17">
        <v>7918</v>
      </c>
      <c r="D22" s="17">
        <v>299.1</v>
      </c>
      <c r="E22" s="17">
        <f t="shared" si="0"/>
        <v>3.77746905784289</v>
      </c>
    </row>
    <row r="23" spans="1:5" ht="12.75">
      <c r="A23" s="15" t="s">
        <v>32</v>
      </c>
      <c r="B23" s="16" t="s">
        <v>33</v>
      </c>
      <c r="C23" s="18">
        <f>SUM(C24:C25)</f>
        <v>23280</v>
      </c>
      <c r="D23" s="18">
        <f>SUM(D24:D25)</f>
        <v>5131.9</v>
      </c>
      <c r="E23" s="17">
        <f t="shared" si="0"/>
        <v>22.044243986254294</v>
      </c>
    </row>
    <row r="24" spans="1:5" ht="89.25">
      <c r="A24" s="15" t="s">
        <v>34</v>
      </c>
      <c r="B24" s="16" t="s">
        <v>35</v>
      </c>
      <c r="C24" s="17">
        <v>3780</v>
      </c>
      <c r="D24" s="17">
        <v>553.2</v>
      </c>
      <c r="E24" s="17">
        <f t="shared" si="0"/>
        <v>14.634920634920636</v>
      </c>
    </row>
    <row r="25" spans="1:5" ht="89.25">
      <c r="A25" s="15" t="s">
        <v>36</v>
      </c>
      <c r="B25" s="16" t="s">
        <v>37</v>
      </c>
      <c r="C25" s="17">
        <v>19500</v>
      </c>
      <c r="D25" s="17">
        <v>4578.7</v>
      </c>
      <c r="E25" s="17">
        <f t="shared" si="0"/>
        <v>23.48051282051282</v>
      </c>
    </row>
    <row r="26" spans="1:5" ht="25.5">
      <c r="A26" s="11" t="s">
        <v>38</v>
      </c>
      <c r="B26" s="19" t="s">
        <v>39</v>
      </c>
      <c r="C26" s="13">
        <f>SUM(C27)</f>
        <v>3735</v>
      </c>
      <c r="D26" s="13">
        <f>SUM(D27)</f>
        <v>486.8</v>
      </c>
      <c r="E26" s="13">
        <f t="shared" si="0"/>
        <v>13.033467202141901</v>
      </c>
    </row>
    <row r="27" spans="1:5" ht="63.75">
      <c r="A27" s="15" t="s">
        <v>40</v>
      </c>
      <c r="B27" s="16" t="s">
        <v>199</v>
      </c>
      <c r="C27" s="17">
        <v>3735</v>
      </c>
      <c r="D27" s="17">
        <v>486.8</v>
      </c>
      <c r="E27" s="17">
        <f t="shared" si="0"/>
        <v>13.033467202141901</v>
      </c>
    </row>
    <row r="28" spans="1:5" ht="51">
      <c r="A28" s="19" t="s">
        <v>148</v>
      </c>
      <c r="B28" s="19" t="s">
        <v>246</v>
      </c>
      <c r="C28" s="13">
        <f>SUM(C29)</f>
        <v>0</v>
      </c>
      <c r="D28" s="13">
        <f>SUM(D29)</f>
        <v>0.1</v>
      </c>
      <c r="E28" s="13"/>
    </row>
    <row r="29" spans="1:5" ht="51">
      <c r="A29" s="16" t="s">
        <v>158</v>
      </c>
      <c r="B29" s="16" t="s">
        <v>159</v>
      </c>
      <c r="C29" s="17">
        <v>0</v>
      </c>
      <c r="D29" s="17">
        <v>0.1</v>
      </c>
      <c r="E29" s="17"/>
    </row>
    <row r="30" spans="1:5" ht="63.75">
      <c r="A30" s="11" t="s">
        <v>41</v>
      </c>
      <c r="B30" s="12" t="s">
        <v>42</v>
      </c>
      <c r="C30" s="13">
        <f>SUM(C31:C37)</f>
        <v>18052</v>
      </c>
      <c r="D30" s="13">
        <f>SUM(D31:D37)</f>
        <v>3442.5999999999995</v>
      </c>
      <c r="E30" s="13">
        <f t="shared" si="0"/>
        <v>19.070463106580984</v>
      </c>
    </row>
    <row r="31" spans="1:5" ht="102">
      <c r="A31" s="15" t="s">
        <v>117</v>
      </c>
      <c r="B31" s="16" t="s">
        <v>154</v>
      </c>
      <c r="C31" s="17">
        <v>10782</v>
      </c>
      <c r="D31" s="17">
        <v>2700.2</v>
      </c>
      <c r="E31" s="17">
        <f t="shared" si="0"/>
        <v>25.043591170469302</v>
      </c>
    </row>
    <row r="32" spans="1:5" ht="140.25">
      <c r="A32" s="15" t="s">
        <v>43</v>
      </c>
      <c r="B32" s="16" t="s">
        <v>155</v>
      </c>
      <c r="C32" s="17"/>
      <c r="D32" s="17">
        <v>658.6</v>
      </c>
      <c r="E32" s="17"/>
    </row>
    <row r="33" spans="1:5" ht="140.25">
      <c r="A33" s="15" t="s">
        <v>247</v>
      </c>
      <c r="B33" s="16" t="s">
        <v>155</v>
      </c>
      <c r="C33" s="17">
        <v>6900</v>
      </c>
      <c r="D33" s="17">
        <v>15</v>
      </c>
      <c r="E33" s="17">
        <f>SUM(D33*100/C33)</f>
        <v>0.21739130434782608</v>
      </c>
    </row>
    <row r="34" spans="1:5" ht="51">
      <c r="A34" s="15" t="s">
        <v>44</v>
      </c>
      <c r="B34" s="16" t="s">
        <v>45</v>
      </c>
      <c r="C34" s="17">
        <v>15</v>
      </c>
      <c r="D34" s="17"/>
      <c r="E34" s="17">
        <f t="shared" si="0"/>
        <v>0</v>
      </c>
    </row>
    <row r="35" spans="1:5" ht="63.75">
      <c r="A35" s="15" t="s">
        <v>46</v>
      </c>
      <c r="B35" s="16" t="s">
        <v>47</v>
      </c>
      <c r="C35" s="17">
        <v>5</v>
      </c>
      <c r="D35" s="17">
        <v>2.6</v>
      </c>
      <c r="E35" s="17">
        <f t="shared" si="0"/>
        <v>52</v>
      </c>
    </row>
    <row r="36" spans="1:5" ht="89.25">
      <c r="A36" s="15" t="s">
        <v>48</v>
      </c>
      <c r="B36" s="16" t="s">
        <v>49</v>
      </c>
      <c r="C36" s="17"/>
      <c r="D36" s="17">
        <v>56.5</v>
      </c>
      <c r="E36" s="17"/>
    </row>
    <row r="37" spans="1:5" ht="89.25">
      <c r="A37" s="15" t="s">
        <v>248</v>
      </c>
      <c r="B37" s="16" t="s">
        <v>49</v>
      </c>
      <c r="C37" s="17">
        <v>350</v>
      </c>
      <c r="D37" s="17">
        <v>9.7</v>
      </c>
      <c r="E37" s="17">
        <f t="shared" si="0"/>
        <v>2.771428571428571</v>
      </c>
    </row>
    <row r="38" spans="1:5" ht="25.5">
      <c r="A38" s="11" t="s">
        <v>50</v>
      </c>
      <c r="B38" s="12" t="s">
        <v>51</v>
      </c>
      <c r="C38" s="13">
        <f>SUM(C39)</f>
        <v>1457</v>
      </c>
      <c r="D38" s="13">
        <f>SUM(D39)</f>
        <v>250.5</v>
      </c>
      <c r="E38" s="13">
        <f t="shared" si="0"/>
        <v>17.192862045298558</v>
      </c>
    </row>
    <row r="39" spans="1:5" ht="25.5">
      <c r="A39" s="15" t="s">
        <v>52</v>
      </c>
      <c r="B39" s="16" t="s">
        <v>53</v>
      </c>
      <c r="C39" s="17">
        <f>SUM(C40:C43)</f>
        <v>1457</v>
      </c>
      <c r="D39" s="17">
        <v>250.5</v>
      </c>
      <c r="E39" s="17">
        <f t="shared" si="0"/>
        <v>17.192862045298558</v>
      </c>
    </row>
    <row r="40" spans="1:5" ht="38.25">
      <c r="A40" s="15" t="s">
        <v>179</v>
      </c>
      <c r="B40" s="16" t="s">
        <v>180</v>
      </c>
      <c r="C40" s="20">
        <v>737</v>
      </c>
      <c r="D40" s="20">
        <v>141.9</v>
      </c>
      <c r="E40" s="17">
        <f t="shared" si="0"/>
        <v>19.253731343283583</v>
      </c>
    </row>
    <row r="41" spans="1:5" ht="38.25">
      <c r="A41" s="15" t="s">
        <v>181</v>
      </c>
      <c r="B41" s="16" t="s">
        <v>182</v>
      </c>
      <c r="C41" s="20">
        <v>53</v>
      </c>
      <c r="D41" s="20">
        <v>9</v>
      </c>
      <c r="E41" s="17">
        <f t="shared" si="0"/>
        <v>16.9811320754717</v>
      </c>
    </row>
    <row r="42" spans="1:5" ht="25.5">
      <c r="A42" s="15" t="s">
        <v>183</v>
      </c>
      <c r="B42" s="16" t="s">
        <v>200</v>
      </c>
      <c r="C42" s="20">
        <v>201</v>
      </c>
      <c r="D42" s="20">
        <v>5.2</v>
      </c>
      <c r="E42" s="17">
        <f t="shared" si="0"/>
        <v>2.5870646766169156</v>
      </c>
    </row>
    <row r="43" spans="1:5" ht="25.5">
      <c r="A43" s="15" t="s">
        <v>184</v>
      </c>
      <c r="B43" s="16" t="s">
        <v>185</v>
      </c>
      <c r="C43" s="20">
        <v>466</v>
      </c>
      <c r="D43" s="20">
        <v>94.4</v>
      </c>
      <c r="E43" s="17">
        <f t="shared" si="0"/>
        <v>20.257510729613735</v>
      </c>
    </row>
    <row r="44" spans="1:5" ht="38.25">
      <c r="A44" s="11" t="s">
        <v>54</v>
      </c>
      <c r="B44" s="19" t="s">
        <v>55</v>
      </c>
      <c r="C44" s="13">
        <f>SUM(C45:C52)</f>
        <v>4254</v>
      </c>
      <c r="D44" s="13">
        <f>SUM(D45:D52)</f>
        <v>754.6</v>
      </c>
      <c r="E44" s="13">
        <f t="shared" si="0"/>
        <v>17.738598965679362</v>
      </c>
    </row>
    <row r="45" spans="1:5" ht="76.5">
      <c r="A45" s="15" t="s">
        <v>122</v>
      </c>
      <c r="B45" s="16" t="s">
        <v>123</v>
      </c>
      <c r="C45" s="17">
        <v>2273</v>
      </c>
      <c r="D45" s="17">
        <v>214.2</v>
      </c>
      <c r="E45" s="17">
        <f t="shared" si="0"/>
        <v>9.423669159700836</v>
      </c>
    </row>
    <row r="46" spans="1:5" ht="38.25">
      <c r="A46" s="15" t="s">
        <v>126</v>
      </c>
      <c r="B46" s="16" t="s">
        <v>125</v>
      </c>
      <c r="C46" s="17">
        <v>220</v>
      </c>
      <c r="D46" s="17">
        <v>45.8</v>
      </c>
      <c r="E46" s="17">
        <f t="shared" si="0"/>
        <v>20.818181818181817</v>
      </c>
    </row>
    <row r="47" spans="1:5" ht="38.25">
      <c r="A47" s="15" t="s">
        <v>124</v>
      </c>
      <c r="B47" s="16" t="s">
        <v>125</v>
      </c>
      <c r="C47" s="17">
        <v>1754</v>
      </c>
      <c r="D47" s="17">
        <v>433.2</v>
      </c>
      <c r="E47" s="17">
        <f t="shared" si="0"/>
        <v>24.69783352337514</v>
      </c>
    </row>
    <row r="48" spans="1:5" ht="38.25">
      <c r="A48" s="15" t="s">
        <v>167</v>
      </c>
      <c r="B48" s="16" t="s">
        <v>125</v>
      </c>
      <c r="C48" s="17">
        <v>7</v>
      </c>
      <c r="D48" s="17">
        <v>0.1</v>
      </c>
      <c r="E48" s="17">
        <f t="shared" si="0"/>
        <v>1.4285714285714286</v>
      </c>
    </row>
    <row r="49" spans="1:5" ht="51">
      <c r="A49" s="15" t="s">
        <v>118</v>
      </c>
      <c r="B49" s="16" t="s">
        <v>119</v>
      </c>
      <c r="C49" s="17">
        <v>0</v>
      </c>
      <c r="D49" s="17"/>
      <c r="E49" s="17"/>
    </row>
    <row r="50" spans="1:5" ht="51">
      <c r="A50" s="15" t="s">
        <v>160</v>
      </c>
      <c r="B50" s="16" t="s">
        <v>119</v>
      </c>
      <c r="C50" s="17">
        <v>0</v>
      </c>
      <c r="D50" s="17">
        <v>61.3</v>
      </c>
      <c r="E50" s="17"/>
    </row>
    <row r="51" spans="1:5" ht="51">
      <c r="A51" s="15" t="s">
        <v>178</v>
      </c>
      <c r="B51" s="16" t="s">
        <v>119</v>
      </c>
      <c r="C51" s="17">
        <v>0</v>
      </c>
      <c r="D51" s="17"/>
      <c r="E51" s="17"/>
    </row>
    <row r="52" spans="1:5" ht="51">
      <c r="A52" s="15" t="s">
        <v>120</v>
      </c>
      <c r="B52" s="16" t="s">
        <v>121</v>
      </c>
      <c r="C52" s="17">
        <v>0</v>
      </c>
      <c r="D52" s="17"/>
      <c r="E52" s="17"/>
    </row>
    <row r="53" spans="1:5" ht="38.25">
      <c r="A53" s="11" t="s">
        <v>56</v>
      </c>
      <c r="B53" s="19" t="s">
        <v>57</v>
      </c>
      <c r="C53" s="13">
        <f>SUM(C54:C58)</f>
        <v>3954</v>
      </c>
      <c r="D53" s="13">
        <f>SUM(D54:D58)</f>
        <v>1298.4</v>
      </c>
      <c r="E53" s="13">
        <f t="shared" si="0"/>
        <v>32.837632776934754</v>
      </c>
    </row>
    <row r="54" spans="1:5" ht="38.25">
      <c r="A54" s="15" t="s">
        <v>58</v>
      </c>
      <c r="B54" s="16" t="s">
        <v>59</v>
      </c>
      <c r="C54" s="17">
        <v>134</v>
      </c>
      <c r="D54" s="17">
        <v>17.8</v>
      </c>
      <c r="E54" s="17">
        <f t="shared" si="0"/>
        <v>13.283582089552239</v>
      </c>
    </row>
    <row r="55" spans="1:5" ht="114.75">
      <c r="A55" s="15" t="s">
        <v>186</v>
      </c>
      <c r="B55" s="16" t="s">
        <v>177</v>
      </c>
      <c r="C55" s="17">
        <v>0</v>
      </c>
      <c r="D55" s="17">
        <v>0.3</v>
      </c>
      <c r="E55" s="17"/>
    </row>
    <row r="56" spans="1:5" ht="127.5">
      <c r="A56" s="15" t="s">
        <v>127</v>
      </c>
      <c r="B56" s="16" t="s">
        <v>156</v>
      </c>
      <c r="C56" s="17">
        <v>2760</v>
      </c>
      <c r="D56" s="17">
        <v>708.8</v>
      </c>
      <c r="E56" s="17">
        <f t="shared" si="0"/>
        <v>25.681159420289855</v>
      </c>
    </row>
    <row r="57" spans="1:5" ht="127.5">
      <c r="A57" s="15" t="s">
        <v>128</v>
      </c>
      <c r="B57" s="16" t="s">
        <v>157</v>
      </c>
      <c r="C57" s="17">
        <v>100</v>
      </c>
      <c r="D57" s="17">
        <v>1.4</v>
      </c>
      <c r="E57" s="17">
        <f t="shared" si="0"/>
        <v>1.4</v>
      </c>
    </row>
    <row r="58" spans="1:5" ht="63.75">
      <c r="A58" s="15" t="s">
        <v>60</v>
      </c>
      <c r="B58" s="16" t="s">
        <v>61</v>
      </c>
      <c r="C58" s="17">
        <v>960</v>
      </c>
      <c r="D58" s="17">
        <v>570.1</v>
      </c>
      <c r="E58" s="17">
        <f t="shared" si="0"/>
        <v>59.385416666666664</v>
      </c>
    </row>
    <row r="59" spans="1:5" ht="25.5">
      <c r="A59" s="11" t="s">
        <v>62</v>
      </c>
      <c r="B59" s="19" t="s">
        <v>63</v>
      </c>
      <c r="C59" s="13">
        <f>SUM(C60:C72)</f>
        <v>3419</v>
      </c>
      <c r="D59" s="13">
        <f>SUM(D60:D72)</f>
        <v>426.1</v>
      </c>
      <c r="E59" s="13">
        <f t="shared" si="0"/>
        <v>12.46270839426733</v>
      </c>
    </row>
    <row r="60" spans="1:5" ht="140.25">
      <c r="A60" s="15" t="s">
        <v>187</v>
      </c>
      <c r="B60" s="16" t="s">
        <v>198</v>
      </c>
      <c r="C60" s="17">
        <v>200</v>
      </c>
      <c r="D60" s="17">
        <v>37.4</v>
      </c>
      <c r="E60" s="17">
        <f t="shared" si="0"/>
        <v>18.7</v>
      </c>
    </row>
    <row r="61" spans="1:5" ht="76.5">
      <c r="A61" s="15" t="s">
        <v>188</v>
      </c>
      <c r="B61" s="16" t="s">
        <v>64</v>
      </c>
      <c r="C61" s="17">
        <v>45</v>
      </c>
      <c r="D61" s="17">
        <v>3.3</v>
      </c>
      <c r="E61" s="17">
        <f t="shared" si="0"/>
        <v>7.333333333333333</v>
      </c>
    </row>
    <row r="62" spans="1:5" ht="76.5">
      <c r="A62" s="15" t="s">
        <v>189</v>
      </c>
      <c r="B62" s="16" t="s">
        <v>65</v>
      </c>
      <c r="C62" s="17">
        <v>262</v>
      </c>
      <c r="D62" s="17">
        <v>58.3</v>
      </c>
      <c r="E62" s="17">
        <f t="shared" si="0"/>
        <v>22.251908396946565</v>
      </c>
    </row>
    <row r="63" spans="1:5" ht="89.25">
      <c r="A63" s="15" t="s">
        <v>190</v>
      </c>
      <c r="B63" s="16" t="s">
        <v>66</v>
      </c>
      <c r="C63" s="17">
        <v>0</v>
      </c>
      <c r="D63" s="17"/>
      <c r="E63" s="17"/>
    </row>
    <row r="64" spans="1:5" ht="76.5">
      <c r="A64" s="15" t="s">
        <v>191</v>
      </c>
      <c r="B64" s="16" t="s">
        <v>4</v>
      </c>
      <c r="C64" s="17">
        <v>0</v>
      </c>
      <c r="D64" s="17"/>
      <c r="E64" s="17"/>
    </row>
    <row r="65" spans="1:5" ht="76.5">
      <c r="A65" s="15" t="s">
        <v>192</v>
      </c>
      <c r="B65" s="16" t="s">
        <v>67</v>
      </c>
      <c r="C65" s="20">
        <v>16</v>
      </c>
      <c r="D65" s="20">
        <v>1.7</v>
      </c>
      <c r="E65" s="17">
        <f t="shared" si="0"/>
        <v>10.625</v>
      </c>
    </row>
    <row r="66" spans="1:5" ht="76.5">
      <c r="A66" s="15" t="s">
        <v>193</v>
      </c>
      <c r="B66" s="16" t="s">
        <v>67</v>
      </c>
      <c r="C66" s="20">
        <v>25</v>
      </c>
      <c r="D66" s="20"/>
      <c r="E66" s="17">
        <f t="shared" si="0"/>
        <v>0</v>
      </c>
    </row>
    <row r="67" spans="1:5" ht="25.5">
      <c r="A67" s="15" t="s">
        <v>194</v>
      </c>
      <c r="B67" s="16" t="s">
        <v>68</v>
      </c>
      <c r="C67" s="17">
        <v>148</v>
      </c>
      <c r="D67" s="17">
        <v>4.2</v>
      </c>
      <c r="E67" s="17">
        <f t="shared" si="0"/>
        <v>2.8378378378378377</v>
      </c>
    </row>
    <row r="68" spans="1:5" ht="76.5">
      <c r="A68" s="15" t="s">
        <v>195</v>
      </c>
      <c r="B68" s="16" t="s">
        <v>129</v>
      </c>
      <c r="C68" s="17">
        <v>510</v>
      </c>
      <c r="D68" s="17">
        <v>20.3</v>
      </c>
      <c r="E68" s="17">
        <f t="shared" si="0"/>
        <v>3.980392156862745</v>
      </c>
    </row>
    <row r="69" spans="1:5" ht="38.25">
      <c r="A69" s="15" t="s">
        <v>196</v>
      </c>
      <c r="B69" s="15" t="s">
        <v>149</v>
      </c>
      <c r="C69" s="17">
        <v>204</v>
      </c>
      <c r="D69" s="17">
        <v>4.1</v>
      </c>
      <c r="E69" s="17">
        <f t="shared" si="0"/>
        <v>2.009803921568627</v>
      </c>
    </row>
    <row r="70" spans="1:5" ht="63.75">
      <c r="A70" s="15" t="s">
        <v>69</v>
      </c>
      <c r="B70" s="16" t="s">
        <v>130</v>
      </c>
      <c r="C70" s="17">
        <v>78</v>
      </c>
      <c r="D70" s="17">
        <v>35.8</v>
      </c>
      <c r="E70" s="17">
        <f t="shared" si="0"/>
        <v>45.89743589743589</v>
      </c>
    </row>
    <row r="71" spans="1:5" ht="51">
      <c r="A71" s="15" t="s">
        <v>207</v>
      </c>
      <c r="B71" s="16" t="s">
        <v>208</v>
      </c>
      <c r="C71" s="17"/>
      <c r="D71" s="17">
        <v>0.6</v>
      </c>
      <c r="E71" s="17"/>
    </row>
    <row r="72" spans="1:5" ht="51">
      <c r="A72" s="15" t="s">
        <v>70</v>
      </c>
      <c r="B72" s="16" t="s">
        <v>71</v>
      </c>
      <c r="C72" s="17">
        <f>SUM(C74:C81)</f>
        <v>1931</v>
      </c>
      <c r="D72" s="17">
        <f>SUM(D74:D81)</f>
        <v>260.4</v>
      </c>
      <c r="E72" s="17">
        <f aca="true" t="shared" si="1" ref="E72:E123">SUM(D72*100/C72)</f>
        <v>13.485240807871568</v>
      </c>
    </row>
    <row r="73" spans="1:5" ht="12.75">
      <c r="A73" s="15"/>
      <c r="B73" s="16" t="s">
        <v>72</v>
      </c>
      <c r="C73" s="17"/>
      <c r="D73" s="17"/>
      <c r="E73" s="17"/>
    </row>
    <row r="74" spans="1:5" ht="12.75">
      <c r="A74" s="15" t="s">
        <v>174</v>
      </c>
      <c r="B74" s="16"/>
      <c r="C74" s="17"/>
      <c r="D74" s="17"/>
      <c r="E74" s="17"/>
    </row>
    <row r="75" spans="1:5" ht="12.75">
      <c r="A75" s="15" t="s">
        <v>73</v>
      </c>
      <c r="B75" s="16"/>
      <c r="C75" s="17">
        <v>38</v>
      </c>
      <c r="D75" s="17">
        <v>0.1</v>
      </c>
      <c r="E75" s="17">
        <f t="shared" si="1"/>
        <v>0.2631578947368421</v>
      </c>
    </row>
    <row r="76" spans="1:5" ht="12.75">
      <c r="A76" s="15" t="s">
        <v>169</v>
      </c>
      <c r="B76" s="16"/>
      <c r="C76" s="17">
        <v>21</v>
      </c>
      <c r="D76" s="17">
        <v>2.6</v>
      </c>
      <c r="E76" s="17">
        <f t="shared" si="1"/>
        <v>12.380952380952381</v>
      </c>
    </row>
    <row r="77" spans="1:5" ht="12.75">
      <c r="A77" s="15" t="s">
        <v>170</v>
      </c>
      <c r="B77" s="16"/>
      <c r="C77" s="17">
        <v>30</v>
      </c>
      <c r="D77" s="17"/>
      <c r="E77" s="17">
        <f t="shared" si="1"/>
        <v>0</v>
      </c>
    </row>
    <row r="78" spans="1:5" ht="12.75">
      <c r="A78" s="15" t="s">
        <v>249</v>
      </c>
      <c r="B78" s="16"/>
      <c r="C78" s="17"/>
      <c r="D78" s="17">
        <v>0.5</v>
      </c>
      <c r="E78" s="17"/>
    </row>
    <row r="79" spans="1:5" ht="12.75">
      <c r="A79" s="15" t="s">
        <v>171</v>
      </c>
      <c r="B79" s="16"/>
      <c r="C79" s="17">
        <v>1232</v>
      </c>
      <c r="D79" s="17">
        <v>194.4</v>
      </c>
      <c r="E79" s="17">
        <f t="shared" si="1"/>
        <v>15.779220779220779</v>
      </c>
    </row>
    <row r="80" spans="1:5" ht="12.75">
      <c r="A80" s="15" t="s">
        <v>172</v>
      </c>
      <c r="B80" s="16"/>
      <c r="C80" s="17">
        <v>555</v>
      </c>
      <c r="D80" s="17">
        <v>39</v>
      </c>
      <c r="E80" s="17">
        <f t="shared" si="1"/>
        <v>7.027027027027027</v>
      </c>
    </row>
    <row r="81" spans="1:5" ht="12.75">
      <c r="A81" s="15" t="s">
        <v>150</v>
      </c>
      <c r="B81" s="16"/>
      <c r="C81" s="17">
        <v>55</v>
      </c>
      <c r="D81" s="17">
        <v>23.8</v>
      </c>
      <c r="E81" s="17">
        <f t="shared" si="1"/>
        <v>43.27272727272727</v>
      </c>
    </row>
    <row r="82" spans="1:5" ht="12.75">
      <c r="A82" s="19" t="s">
        <v>140</v>
      </c>
      <c r="B82" s="19" t="s">
        <v>141</v>
      </c>
      <c r="C82" s="13">
        <f>SUM(C83)</f>
        <v>0</v>
      </c>
      <c r="D82" s="13">
        <f>SUM(D83)</f>
        <v>12</v>
      </c>
      <c r="E82" s="17"/>
    </row>
    <row r="83" spans="1:5" ht="12.75">
      <c r="A83" s="16" t="s">
        <v>142</v>
      </c>
      <c r="B83" s="16" t="s">
        <v>143</v>
      </c>
      <c r="C83" s="17">
        <f>SUM(C84:C88)</f>
        <v>0</v>
      </c>
      <c r="D83" s="17">
        <f>SUM(D84:D88)</f>
        <v>12</v>
      </c>
      <c r="E83" s="17"/>
    </row>
    <row r="84" spans="1:5" ht="12.75">
      <c r="A84" s="16" t="s">
        <v>145</v>
      </c>
      <c r="B84" s="16" t="s">
        <v>143</v>
      </c>
      <c r="C84" s="17"/>
      <c r="D84" s="17"/>
      <c r="E84" s="17"/>
    </row>
    <row r="85" spans="1:5" ht="12.75">
      <c r="A85" s="16" t="s">
        <v>147</v>
      </c>
      <c r="B85" s="16" t="s">
        <v>143</v>
      </c>
      <c r="C85" s="17"/>
      <c r="D85" s="17">
        <v>7.3</v>
      </c>
      <c r="E85" s="17"/>
    </row>
    <row r="86" spans="1:5" ht="12.75">
      <c r="A86" s="16" t="s">
        <v>146</v>
      </c>
      <c r="B86" s="16" t="s">
        <v>143</v>
      </c>
      <c r="C86" s="17"/>
      <c r="D86" s="17">
        <v>1.9</v>
      </c>
      <c r="E86" s="17"/>
    </row>
    <row r="87" spans="1:5" ht="12.75">
      <c r="A87" s="16" t="s">
        <v>166</v>
      </c>
      <c r="B87" s="16" t="s">
        <v>143</v>
      </c>
      <c r="C87" s="17"/>
      <c r="D87" s="17">
        <v>2.8</v>
      </c>
      <c r="E87" s="17"/>
    </row>
    <row r="88" spans="1:5" ht="12.75">
      <c r="A88" s="16" t="s">
        <v>144</v>
      </c>
      <c r="B88" s="16" t="s">
        <v>143</v>
      </c>
      <c r="C88" s="17"/>
      <c r="D88" s="17"/>
      <c r="E88" s="17"/>
    </row>
    <row r="89" spans="1:5" ht="25.5">
      <c r="A89" s="32" t="s">
        <v>175</v>
      </c>
      <c r="B89" s="32" t="s">
        <v>206</v>
      </c>
      <c r="C89" s="31"/>
      <c r="D89" s="31"/>
      <c r="E89" s="17"/>
    </row>
    <row r="90" spans="1:5" ht="12.75">
      <c r="A90" s="22" t="s">
        <v>74</v>
      </c>
      <c r="B90" s="21" t="s">
        <v>75</v>
      </c>
      <c r="C90" s="23">
        <f>SUM(C91+C134+C137+C139)</f>
        <v>544996.8999999999</v>
      </c>
      <c r="D90" s="23">
        <f>SUM(D91+D134+D137+D139)</f>
        <v>78897.6</v>
      </c>
      <c r="E90" s="13">
        <f t="shared" si="1"/>
        <v>14.476706197778377</v>
      </c>
    </row>
    <row r="91" spans="1:5" ht="38.25">
      <c r="A91" s="15" t="s">
        <v>76</v>
      </c>
      <c r="B91" s="11" t="s">
        <v>77</v>
      </c>
      <c r="C91" s="14">
        <f>SUM(C92+C94+C119+C128)</f>
        <v>542996.8999999999</v>
      </c>
      <c r="D91" s="14">
        <f>SUM(D92+D94+D119+D128)</f>
        <v>79698.32</v>
      </c>
      <c r="E91" s="13">
        <f t="shared" si="1"/>
        <v>14.677490792304711</v>
      </c>
    </row>
    <row r="92" spans="1:5" ht="12.75">
      <c r="A92" s="24" t="s">
        <v>78</v>
      </c>
      <c r="B92" s="11" t="s">
        <v>79</v>
      </c>
      <c r="C92" s="25">
        <f>SUM(C93)</f>
        <v>13591</v>
      </c>
      <c r="D92" s="25">
        <f>SUM(D93)</f>
        <v>2266</v>
      </c>
      <c r="E92" s="13">
        <f t="shared" si="1"/>
        <v>16.672798175263043</v>
      </c>
    </row>
    <row r="93" spans="1:5" ht="38.25">
      <c r="A93" s="4" t="s">
        <v>80</v>
      </c>
      <c r="B93" s="15" t="s">
        <v>81</v>
      </c>
      <c r="C93" s="18">
        <v>13591</v>
      </c>
      <c r="D93" s="17">
        <v>2266</v>
      </c>
      <c r="E93" s="17">
        <f t="shared" si="1"/>
        <v>16.672798175263043</v>
      </c>
    </row>
    <row r="94" spans="1:5" ht="12.75">
      <c r="A94" s="24" t="s">
        <v>82</v>
      </c>
      <c r="B94" s="11" t="s">
        <v>83</v>
      </c>
      <c r="C94" s="26">
        <f>SUM(C95+C96+C97+C100+C103)</f>
        <v>221319.09999999998</v>
      </c>
      <c r="D94" s="26">
        <f>SUM(D95+D96+D97+D100+D103)</f>
        <v>15818</v>
      </c>
      <c r="E94" s="13">
        <f t="shared" si="1"/>
        <v>7.14714636016503</v>
      </c>
    </row>
    <row r="95" spans="1:5" ht="51">
      <c r="A95" s="4" t="s">
        <v>161</v>
      </c>
      <c r="B95" s="15" t="s">
        <v>250</v>
      </c>
      <c r="C95" s="18">
        <v>725</v>
      </c>
      <c r="D95" s="17"/>
      <c r="E95" s="17">
        <f t="shared" si="1"/>
        <v>0</v>
      </c>
    </row>
    <row r="96" spans="1:5" ht="38.25">
      <c r="A96" s="4" t="s">
        <v>84</v>
      </c>
      <c r="B96" s="15" t="s">
        <v>85</v>
      </c>
      <c r="C96" s="18">
        <v>1944</v>
      </c>
      <c r="D96" s="17"/>
      <c r="E96" s="17">
        <f t="shared" si="1"/>
        <v>0</v>
      </c>
    </row>
    <row r="97" spans="1:5" ht="63.75">
      <c r="A97" s="52" t="s">
        <v>131</v>
      </c>
      <c r="B97" s="53" t="s">
        <v>251</v>
      </c>
      <c r="C97" s="34">
        <f>SUM(C98:C99)</f>
        <v>88136.29999999999</v>
      </c>
      <c r="D97" s="34">
        <f>SUM(D98:D99)</f>
        <v>0</v>
      </c>
      <c r="E97" s="35">
        <f t="shared" si="1"/>
        <v>0</v>
      </c>
    </row>
    <row r="98" spans="1:5" ht="25.5">
      <c r="A98" s="4" t="s">
        <v>131</v>
      </c>
      <c r="B98" s="15" t="s">
        <v>252</v>
      </c>
      <c r="C98" s="18">
        <v>15351.4</v>
      </c>
      <c r="D98" s="17"/>
      <c r="E98" s="17">
        <f t="shared" si="1"/>
        <v>0</v>
      </c>
    </row>
    <row r="99" spans="1:5" ht="38.25">
      <c r="A99" s="4" t="s">
        <v>131</v>
      </c>
      <c r="B99" s="15" t="s">
        <v>253</v>
      </c>
      <c r="C99" s="18">
        <v>72784.9</v>
      </c>
      <c r="D99" s="27"/>
      <c r="E99" s="17">
        <f t="shared" si="1"/>
        <v>0</v>
      </c>
    </row>
    <row r="100" spans="1:5" ht="63.75">
      <c r="A100" s="52" t="s">
        <v>86</v>
      </c>
      <c r="B100" s="53" t="s">
        <v>254</v>
      </c>
      <c r="C100" s="34">
        <f>SUM(C101:C102)</f>
        <v>1890.3</v>
      </c>
      <c r="D100" s="34">
        <f>SUM(D101:D102)</f>
        <v>0</v>
      </c>
      <c r="E100" s="35">
        <f t="shared" si="1"/>
        <v>0</v>
      </c>
    </row>
    <row r="101" spans="1:5" ht="51">
      <c r="A101" s="4" t="s">
        <v>86</v>
      </c>
      <c r="B101" s="15" t="s">
        <v>132</v>
      </c>
      <c r="C101" s="18">
        <v>1089.1</v>
      </c>
      <c r="D101" s="17"/>
      <c r="E101" s="17">
        <f t="shared" si="1"/>
        <v>0</v>
      </c>
    </row>
    <row r="102" spans="1:5" ht="51">
      <c r="A102" s="4" t="s">
        <v>86</v>
      </c>
      <c r="B102" s="15" t="s">
        <v>87</v>
      </c>
      <c r="C102" s="18">
        <v>801.2</v>
      </c>
      <c r="D102" s="17"/>
      <c r="E102" s="17">
        <f t="shared" si="1"/>
        <v>0</v>
      </c>
    </row>
    <row r="103" spans="1:5" ht="12.75">
      <c r="A103" s="4" t="s">
        <v>88</v>
      </c>
      <c r="B103" s="15" t="s">
        <v>138</v>
      </c>
      <c r="C103" s="17">
        <f>SUM(C104+C113+C118)</f>
        <v>128623.5</v>
      </c>
      <c r="D103" s="17">
        <f>SUM(D104+D113+D118)</f>
        <v>15818</v>
      </c>
      <c r="E103" s="17">
        <f t="shared" si="1"/>
        <v>12.297908236053287</v>
      </c>
    </row>
    <row r="104" spans="1:5" ht="12.75">
      <c r="A104" s="52" t="s">
        <v>89</v>
      </c>
      <c r="B104" s="53"/>
      <c r="C104" s="35">
        <f>SUM(C105:C112)</f>
        <v>36920.5</v>
      </c>
      <c r="D104" s="35">
        <f>SUM(D105:D112)</f>
        <v>0</v>
      </c>
      <c r="E104" s="35">
        <f t="shared" si="1"/>
        <v>0</v>
      </c>
    </row>
    <row r="105" spans="1:5" ht="38.25">
      <c r="A105" s="4" t="s">
        <v>89</v>
      </c>
      <c r="B105" s="15" t="s">
        <v>90</v>
      </c>
      <c r="C105" s="18">
        <v>62.7</v>
      </c>
      <c r="D105" s="17"/>
      <c r="E105" s="17">
        <f t="shared" si="1"/>
        <v>0</v>
      </c>
    </row>
    <row r="106" spans="1:5" ht="63.75">
      <c r="A106" s="4" t="s">
        <v>89</v>
      </c>
      <c r="B106" s="15" t="s">
        <v>91</v>
      </c>
      <c r="C106" s="18">
        <v>5394.4</v>
      </c>
      <c r="D106" s="27"/>
      <c r="E106" s="17">
        <f t="shared" si="1"/>
        <v>0</v>
      </c>
    </row>
    <row r="107" spans="1:5" ht="38.25">
      <c r="A107" s="4" t="s">
        <v>89</v>
      </c>
      <c r="B107" s="15" t="s">
        <v>92</v>
      </c>
      <c r="C107" s="18">
        <v>69.4</v>
      </c>
      <c r="D107" s="17"/>
      <c r="E107" s="17">
        <f t="shared" si="1"/>
        <v>0</v>
      </c>
    </row>
    <row r="108" spans="1:5" ht="51">
      <c r="A108" s="4" t="s">
        <v>89</v>
      </c>
      <c r="B108" s="15" t="s">
        <v>93</v>
      </c>
      <c r="C108" s="18">
        <v>6500</v>
      </c>
      <c r="D108" s="17"/>
      <c r="E108" s="17">
        <f t="shared" si="1"/>
        <v>0</v>
      </c>
    </row>
    <row r="109" spans="1:5" ht="102">
      <c r="A109" s="4" t="s">
        <v>89</v>
      </c>
      <c r="B109" s="15" t="s">
        <v>133</v>
      </c>
      <c r="C109" s="18">
        <v>169.9</v>
      </c>
      <c r="D109" s="17"/>
      <c r="E109" s="17">
        <f t="shared" si="1"/>
        <v>0</v>
      </c>
    </row>
    <row r="110" spans="1:5" ht="76.5">
      <c r="A110" s="4" t="s">
        <v>89</v>
      </c>
      <c r="B110" s="15" t="s">
        <v>136</v>
      </c>
      <c r="C110" s="18">
        <v>6716.5</v>
      </c>
      <c r="D110" s="17"/>
      <c r="E110" s="17">
        <f t="shared" si="1"/>
        <v>0</v>
      </c>
    </row>
    <row r="111" spans="1:5" ht="51">
      <c r="A111" s="4" t="s">
        <v>89</v>
      </c>
      <c r="B111" s="15" t="s">
        <v>201</v>
      </c>
      <c r="C111" s="18">
        <v>2307.6</v>
      </c>
      <c r="D111" s="17"/>
      <c r="E111" s="17">
        <f t="shared" si="1"/>
        <v>0</v>
      </c>
    </row>
    <row r="112" spans="1:5" ht="63.75">
      <c r="A112" s="4" t="s">
        <v>89</v>
      </c>
      <c r="B112" s="15" t="s">
        <v>202</v>
      </c>
      <c r="C112" s="18">
        <v>15700</v>
      </c>
      <c r="D112" s="17"/>
      <c r="E112" s="17">
        <f t="shared" si="1"/>
        <v>0</v>
      </c>
    </row>
    <row r="113" spans="1:5" ht="12.75">
      <c r="A113" s="52" t="s">
        <v>94</v>
      </c>
      <c r="B113" s="53"/>
      <c r="C113" s="34">
        <f>SUM(C114:C117)</f>
        <v>39612</v>
      </c>
      <c r="D113" s="34">
        <f>SUM(D114:D117)</f>
        <v>7136</v>
      </c>
      <c r="E113" s="35">
        <f t="shared" si="1"/>
        <v>18.014743007169546</v>
      </c>
    </row>
    <row r="114" spans="1:5" ht="102">
      <c r="A114" s="4" t="s">
        <v>94</v>
      </c>
      <c r="B114" s="15" t="s">
        <v>134</v>
      </c>
      <c r="C114" s="18">
        <v>1474</v>
      </c>
      <c r="D114" s="17"/>
      <c r="E114" s="17">
        <f t="shared" si="1"/>
        <v>0</v>
      </c>
    </row>
    <row r="115" spans="1:5" ht="51">
      <c r="A115" s="4" t="s">
        <v>94</v>
      </c>
      <c r="B115" s="15" t="s">
        <v>95</v>
      </c>
      <c r="C115" s="18">
        <v>28545</v>
      </c>
      <c r="D115" s="17">
        <v>7136</v>
      </c>
      <c r="E115" s="17">
        <f t="shared" si="1"/>
        <v>24.999124189875634</v>
      </c>
    </row>
    <row r="116" spans="1:5" ht="25.5">
      <c r="A116" s="4" t="s">
        <v>94</v>
      </c>
      <c r="B116" s="15" t="s">
        <v>96</v>
      </c>
      <c r="C116" s="18">
        <v>8893</v>
      </c>
      <c r="D116" s="17"/>
      <c r="E116" s="17">
        <f t="shared" si="1"/>
        <v>0</v>
      </c>
    </row>
    <row r="117" spans="1:5" ht="89.25">
      <c r="A117" s="4" t="s">
        <v>94</v>
      </c>
      <c r="B117" s="15" t="s">
        <v>135</v>
      </c>
      <c r="C117" s="18">
        <v>700</v>
      </c>
      <c r="D117" s="17"/>
      <c r="E117" s="17">
        <f t="shared" si="1"/>
        <v>0</v>
      </c>
    </row>
    <row r="118" spans="1:5" ht="63.75">
      <c r="A118" s="52" t="s">
        <v>97</v>
      </c>
      <c r="B118" s="53" t="s">
        <v>98</v>
      </c>
      <c r="C118" s="34">
        <v>52091</v>
      </c>
      <c r="D118" s="35">
        <v>8682</v>
      </c>
      <c r="E118" s="35">
        <f t="shared" si="1"/>
        <v>16.6669866195696</v>
      </c>
    </row>
    <row r="119" spans="1:5" ht="12.75">
      <c r="A119" s="24" t="s">
        <v>99</v>
      </c>
      <c r="B119" s="11" t="s">
        <v>100</v>
      </c>
      <c r="C119" s="13">
        <f>SUM(C120+C121+C122+C127)</f>
        <v>306532.8</v>
      </c>
      <c r="D119" s="13">
        <f>SUM(D120+D121+D122+D127)</f>
        <v>61519.32</v>
      </c>
      <c r="E119" s="13">
        <f t="shared" si="1"/>
        <v>20.069408559214544</v>
      </c>
    </row>
    <row r="120" spans="1:5" ht="51">
      <c r="A120" s="4" t="s">
        <v>101</v>
      </c>
      <c r="B120" s="15" t="s">
        <v>255</v>
      </c>
      <c r="C120" s="18">
        <v>15298.6</v>
      </c>
      <c r="D120" s="17">
        <v>3899.05</v>
      </c>
      <c r="E120" s="17">
        <f t="shared" si="1"/>
        <v>25.486319009582576</v>
      </c>
    </row>
    <row r="121" spans="1:5" ht="51">
      <c r="A121" s="4" t="s">
        <v>102</v>
      </c>
      <c r="B121" s="15" t="s">
        <v>256</v>
      </c>
      <c r="C121" s="18">
        <v>18036</v>
      </c>
      <c r="D121" s="17">
        <v>3555.12</v>
      </c>
      <c r="E121" s="17">
        <f t="shared" si="1"/>
        <v>19.711244178310046</v>
      </c>
    </row>
    <row r="122" spans="1:5" ht="51">
      <c r="A122" s="4" t="s">
        <v>103</v>
      </c>
      <c r="B122" s="15" t="s">
        <v>203</v>
      </c>
      <c r="C122" s="34">
        <f>SUM(C123:C126)</f>
        <v>59658.2</v>
      </c>
      <c r="D122" s="34">
        <f>SUM(D123:D126)</f>
        <v>13892.15</v>
      </c>
      <c r="E122" s="17">
        <f t="shared" si="1"/>
        <v>23.286237264952682</v>
      </c>
    </row>
    <row r="123" spans="1:5" ht="89.25">
      <c r="A123" s="4" t="s">
        <v>103</v>
      </c>
      <c r="B123" s="15" t="s">
        <v>137</v>
      </c>
      <c r="C123" s="18">
        <v>212</v>
      </c>
      <c r="D123" s="17"/>
      <c r="E123" s="17">
        <f t="shared" si="1"/>
        <v>0</v>
      </c>
    </row>
    <row r="124" spans="1:5" ht="102">
      <c r="A124" s="4" t="s">
        <v>103</v>
      </c>
      <c r="B124" s="15" t="s">
        <v>104</v>
      </c>
      <c r="C124" s="18">
        <v>59362.7</v>
      </c>
      <c r="D124" s="17">
        <v>13808.65</v>
      </c>
      <c r="E124" s="17">
        <f aca="true" t="shared" si="2" ref="E124:E129">SUM(D124*100/C124)</f>
        <v>23.26149248602237</v>
      </c>
    </row>
    <row r="125" spans="1:5" ht="89.25">
      <c r="A125" s="4" t="s">
        <v>103</v>
      </c>
      <c r="B125" s="15" t="s">
        <v>151</v>
      </c>
      <c r="C125" s="18">
        <v>0.1</v>
      </c>
      <c r="D125" s="17">
        <v>0.1</v>
      </c>
      <c r="E125" s="17">
        <f t="shared" si="2"/>
        <v>100</v>
      </c>
    </row>
    <row r="126" spans="1:5" ht="38.25">
      <c r="A126" s="4" t="s">
        <v>103</v>
      </c>
      <c r="B126" s="15" t="s">
        <v>105</v>
      </c>
      <c r="C126" s="18">
        <v>83.4</v>
      </c>
      <c r="D126" s="17">
        <v>83.4</v>
      </c>
      <c r="E126" s="17">
        <f t="shared" si="2"/>
        <v>100</v>
      </c>
    </row>
    <row r="127" spans="1:5" ht="229.5">
      <c r="A127" s="4" t="s">
        <v>106</v>
      </c>
      <c r="B127" s="15" t="s">
        <v>257</v>
      </c>
      <c r="C127" s="18">
        <v>213540</v>
      </c>
      <c r="D127" s="17">
        <v>40173</v>
      </c>
      <c r="E127" s="17">
        <f t="shared" si="2"/>
        <v>18.812868783366113</v>
      </c>
    </row>
    <row r="128" spans="1:5" ht="25.5">
      <c r="A128" s="24" t="s">
        <v>107</v>
      </c>
      <c r="B128" s="11" t="s">
        <v>108</v>
      </c>
      <c r="C128" s="14">
        <f>SUM(C129:C129)</f>
        <v>1554</v>
      </c>
      <c r="D128" s="14">
        <f>SUM(D129:D129)</f>
        <v>95</v>
      </c>
      <c r="E128" s="13">
        <f t="shared" si="2"/>
        <v>6.113256113256114</v>
      </c>
    </row>
    <row r="129" spans="1:5" ht="38.25">
      <c r="A129" s="52" t="s">
        <v>258</v>
      </c>
      <c r="B129" s="54" t="s">
        <v>259</v>
      </c>
      <c r="C129" s="34">
        <f>SUM(C130:C133)</f>
        <v>1554</v>
      </c>
      <c r="D129" s="34">
        <f>SUM(D130:D133)</f>
        <v>95</v>
      </c>
      <c r="E129" s="17">
        <f t="shared" si="2"/>
        <v>6.113256113256114</v>
      </c>
    </row>
    <row r="130" spans="1:5" ht="102">
      <c r="A130" s="4" t="s">
        <v>176</v>
      </c>
      <c r="B130" s="16" t="s">
        <v>197</v>
      </c>
      <c r="C130" s="28">
        <v>0</v>
      </c>
      <c r="D130" s="28"/>
      <c r="E130" s="17"/>
    </row>
    <row r="131" spans="1:5" ht="89.25">
      <c r="A131" s="4" t="s">
        <v>110</v>
      </c>
      <c r="B131" s="15" t="s">
        <v>111</v>
      </c>
      <c r="C131" s="18">
        <v>371</v>
      </c>
      <c r="D131" s="17">
        <v>93</v>
      </c>
      <c r="E131" s="17">
        <f>SUM(D131*100/C131)</f>
        <v>25.067385444743934</v>
      </c>
    </row>
    <row r="132" spans="1:5" ht="140.25">
      <c r="A132" s="4" t="s">
        <v>110</v>
      </c>
      <c r="B132" s="15" t="s">
        <v>205</v>
      </c>
      <c r="C132" s="18">
        <v>6</v>
      </c>
      <c r="D132" s="17">
        <v>2</v>
      </c>
      <c r="E132" s="17">
        <f>SUM(D132*100/C132)</f>
        <v>33.333333333333336</v>
      </c>
    </row>
    <row r="133" spans="1:5" ht="153">
      <c r="A133" s="4" t="s">
        <v>109</v>
      </c>
      <c r="B133" s="15" t="s">
        <v>204</v>
      </c>
      <c r="C133" s="18">
        <v>1177</v>
      </c>
      <c r="D133" s="17"/>
      <c r="E133" s="17">
        <f>SUM(D133*100/C133)</f>
        <v>0</v>
      </c>
    </row>
    <row r="134" spans="1:5" ht="25.5">
      <c r="A134" s="24" t="s">
        <v>112</v>
      </c>
      <c r="B134" s="11" t="s">
        <v>113</v>
      </c>
      <c r="C134" s="14">
        <f>SUM(C135:C136)</f>
        <v>2000</v>
      </c>
      <c r="D134" s="14">
        <f>SUM(D135:D136)</f>
        <v>2000</v>
      </c>
      <c r="E134" s="13">
        <f>SUM(D134*100/C134)</f>
        <v>100</v>
      </c>
    </row>
    <row r="135" spans="1:5" ht="25.5">
      <c r="A135" s="4" t="s">
        <v>260</v>
      </c>
      <c r="B135" s="15" t="s">
        <v>113</v>
      </c>
      <c r="C135" s="18">
        <v>2000</v>
      </c>
      <c r="D135" s="18">
        <v>2000</v>
      </c>
      <c r="E135" s="17">
        <f>SUM(D135*100/C135)</f>
        <v>100</v>
      </c>
    </row>
    <row r="136" spans="1:5" ht="25.5">
      <c r="A136" s="4" t="s">
        <v>261</v>
      </c>
      <c r="B136" s="15" t="s">
        <v>113</v>
      </c>
      <c r="C136" s="18">
        <v>0</v>
      </c>
      <c r="D136" s="17"/>
      <c r="E136" s="17"/>
    </row>
    <row r="137" spans="1:5" ht="38.25">
      <c r="A137" s="24" t="s">
        <v>262</v>
      </c>
      <c r="B137" s="11" t="s">
        <v>210</v>
      </c>
      <c r="C137" s="13">
        <f>SUM(C138)</f>
        <v>0</v>
      </c>
      <c r="D137" s="13">
        <f>SUM(D138)</f>
        <v>0.6</v>
      </c>
      <c r="E137" s="13"/>
    </row>
    <row r="138" spans="1:5" ht="38.25">
      <c r="A138" s="4" t="s">
        <v>263</v>
      </c>
      <c r="B138" s="15" t="s">
        <v>211</v>
      </c>
      <c r="C138" s="18">
        <v>0</v>
      </c>
      <c r="D138" s="17">
        <v>0.6</v>
      </c>
      <c r="E138" s="17"/>
    </row>
    <row r="139" spans="1:5" ht="51">
      <c r="A139" s="24" t="s">
        <v>209</v>
      </c>
      <c r="B139" s="11" t="s">
        <v>168</v>
      </c>
      <c r="C139" s="14">
        <f>SUM(C140:C143)</f>
        <v>0</v>
      </c>
      <c r="D139" s="14">
        <f>SUM(D140:D143)</f>
        <v>-2801.32</v>
      </c>
      <c r="E139" s="13"/>
    </row>
    <row r="140" spans="1:5" ht="12.75">
      <c r="A140" s="4" t="s">
        <v>164</v>
      </c>
      <c r="B140" s="15"/>
      <c r="C140" s="29">
        <v>0</v>
      </c>
      <c r="D140" s="17">
        <v>-1097.66</v>
      </c>
      <c r="E140" s="17"/>
    </row>
    <row r="141" spans="1:5" ht="12.75">
      <c r="A141" s="4" t="s">
        <v>165</v>
      </c>
      <c r="B141" s="15"/>
      <c r="C141" s="18" t="s">
        <v>173</v>
      </c>
      <c r="D141" s="17">
        <v>-1703.66</v>
      </c>
      <c r="E141" s="17"/>
    </row>
    <row r="142" spans="1:5" ht="12.75">
      <c r="A142" s="4" t="s">
        <v>163</v>
      </c>
      <c r="B142" s="15"/>
      <c r="C142" s="18"/>
      <c r="D142" s="17"/>
      <c r="E142" s="17"/>
    </row>
    <row r="143" spans="1:5" ht="12.75">
      <c r="A143" s="4" t="s">
        <v>162</v>
      </c>
      <c r="B143" s="15"/>
      <c r="C143" s="18"/>
      <c r="D143" s="17"/>
      <c r="E143" s="17"/>
    </row>
    <row r="144" spans="1:5" ht="12.75">
      <c r="A144" s="24"/>
      <c r="B144" s="11" t="s">
        <v>114</v>
      </c>
      <c r="C144" s="30">
        <f>SUM(C6+C90)</f>
        <v>1061103.9</v>
      </c>
      <c r="D144" s="30">
        <f>SUM(D6+D90)</f>
        <v>156088.80000000005</v>
      </c>
      <c r="E144" s="13">
        <f>SUM(D144*100/C144)</f>
        <v>14.710039233669772</v>
      </c>
    </row>
    <row r="145" ht="182.25" customHeight="1"/>
    <row r="147" ht="30" customHeight="1"/>
    <row r="148" ht="27.75" customHeight="1"/>
    <row r="149" ht="30" customHeight="1"/>
    <row r="150" ht="42.75" customHeight="1"/>
    <row r="151" ht="54.75" customHeight="1"/>
    <row r="152" ht="12.75">
      <c r="IN152" s="33">
        <f>SUM(A152:IM152)</f>
        <v>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0.12890625" style="0" customWidth="1"/>
  </cols>
  <sheetData>
    <row r="1" spans="1:10" ht="15">
      <c r="A1" s="57"/>
      <c r="B1" s="57"/>
      <c r="C1" s="57"/>
      <c r="D1" s="57"/>
      <c r="E1" s="57"/>
      <c r="F1" s="57"/>
      <c r="G1" s="57"/>
      <c r="H1" s="57"/>
      <c r="I1" s="37"/>
      <c r="J1" s="37"/>
    </row>
    <row r="2" spans="1:10" ht="15">
      <c r="A2" s="36"/>
      <c r="B2" s="36"/>
      <c r="C2" s="36"/>
      <c r="D2" s="36"/>
      <c r="E2" s="36"/>
      <c r="F2" s="36"/>
      <c r="G2" s="36"/>
      <c r="H2" s="36"/>
      <c r="I2" s="37"/>
      <c r="J2" s="37"/>
    </row>
    <row r="3" spans="1:10" ht="18">
      <c r="A3" s="58" t="s">
        <v>212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>
      <c r="A4" s="58" t="s">
        <v>242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37"/>
      <c r="B5" s="37"/>
      <c r="C5" s="37"/>
      <c r="D5" s="37"/>
      <c r="E5" s="37"/>
      <c r="F5" s="37"/>
      <c r="G5" s="37"/>
      <c r="H5" s="37"/>
      <c r="I5" s="59" t="s">
        <v>173</v>
      </c>
      <c r="J5" s="59"/>
    </row>
    <row r="6" spans="1:11" ht="38.25" customHeight="1">
      <c r="A6" s="64" t="s">
        <v>213</v>
      </c>
      <c r="B6" s="64" t="s">
        <v>214</v>
      </c>
      <c r="C6" s="64" t="s">
        <v>214</v>
      </c>
      <c r="D6" s="64" t="s">
        <v>214</v>
      </c>
      <c r="E6" s="64" t="s">
        <v>214</v>
      </c>
      <c r="F6" s="64" t="s">
        <v>214</v>
      </c>
      <c r="G6" s="64" t="s">
        <v>214</v>
      </c>
      <c r="H6" s="64" t="s">
        <v>215</v>
      </c>
      <c r="I6" s="64" t="s">
        <v>216</v>
      </c>
      <c r="J6" s="60" t="s">
        <v>217</v>
      </c>
      <c r="K6" s="62"/>
    </row>
    <row r="7" spans="1:11" ht="46.5" customHeight="1">
      <c r="A7" s="65"/>
      <c r="B7" s="65"/>
      <c r="C7" s="65"/>
      <c r="D7" s="65"/>
      <c r="E7" s="65"/>
      <c r="F7" s="65"/>
      <c r="G7" s="65"/>
      <c r="H7" s="65"/>
      <c r="I7" s="65"/>
      <c r="J7" s="61"/>
      <c r="K7" s="63"/>
    </row>
    <row r="8" spans="1:11" ht="30" customHeight="1">
      <c r="A8" s="38" t="s">
        <v>218</v>
      </c>
      <c r="B8" s="39" t="s">
        <v>219</v>
      </c>
      <c r="C8" s="39" t="s">
        <v>220</v>
      </c>
      <c r="D8" s="39" t="s">
        <v>221</v>
      </c>
      <c r="E8" s="39" t="s">
        <v>219</v>
      </c>
      <c r="F8" s="39" t="s">
        <v>219</v>
      </c>
      <c r="G8" s="39"/>
      <c r="H8" s="40">
        <v>81557.7</v>
      </c>
      <c r="I8" s="41">
        <v>6078.5</v>
      </c>
      <c r="J8" s="42">
        <f>I8/H8</f>
        <v>0.07453005663475061</v>
      </c>
      <c r="K8" s="43"/>
    </row>
    <row r="9" spans="1:11" ht="25.5">
      <c r="A9" s="38" t="s">
        <v>222</v>
      </c>
      <c r="B9" s="39" t="s">
        <v>219</v>
      </c>
      <c r="C9" s="39" t="s">
        <v>223</v>
      </c>
      <c r="D9" s="39" t="s">
        <v>221</v>
      </c>
      <c r="E9" s="39" t="s">
        <v>219</v>
      </c>
      <c r="F9" s="39" t="s">
        <v>219</v>
      </c>
      <c r="G9" s="39"/>
      <c r="H9" s="40">
        <v>7908.1</v>
      </c>
      <c r="I9" s="40">
        <v>939.2</v>
      </c>
      <c r="J9" s="42">
        <f aca="true" t="shared" si="0" ref="J9:J16">I9/H9</f>
        <v>0.1187643049531493</v>
      </c>
      <c r="K9" s="43"/>
    </row>
    <row r="10" spans="1:11" ht="12.75">
      <c r="A10" s="38" t="s">
        <v>224</v>
      </c>
      <c r="B10" s="39" t="s">
        <v>219</v>
      </c>
      <c r="C10" s="39" t="s">
        <v>225</v>
      </c>
      <c r="D10" s="39" t="s">
        <v>221</v>
      </c>
      <c r="E10" s="39" t="s">
        <v>219</v>
      </c>
      <c r="F10" s="39" t="s">
        <v>219</v>
      </c>
      <c r="G10" s="39"/>
      <c r="H10" s="40">
        <v>72217.7</v>
      </c>
      <c r="I10" s="40">
        <v>1942</v>
      </c>
      <c r="J10" s="42">
        <f t="shared" si="0"/>
        <v>0.02689091455418824</v>
      </c>
      <c r="K10" s="43"/>
    </row>
    <row r="11" spans="1:11" ht="12.75">
      <c r="A11" s="38" t="s">
        <v>226</v>
      </c>
      <c r="B11" s="39" t="s">
        <v>219</v>
      </c>
      <c r="C11" s="39" t="s">
        <v>227</v>
      </c>
      <c r="D11" s="39" t="s">
        <v>221</v>
      </c>
      <c r="E11" s="39" t="s">
        <v>219</v>
      </c>
      <c r="F11" s="39" t="s">
        <v>219</v>
      </c>
      <c r="G11" s="39"/>
      <c r="H11" s="40">
        <v>230946.6</v>
      </c>
      <c r="I11" s="40">
        <v>12061.2</v>
      </c>
      <c r="J11" s="42">
        <f t="shared" si="0"/>
        <v>0.052225059819023104</v>
      </c>
      <c r="K11" s="43"/>
    </row>
    <row r="12" spans="1:11" ht="12.75">
      <c r="A12" s="38" t="s">
        <v>228</v>
      </c>
      <c r="B12" s="39" t="s">
        <v>219</v>
      </c>
      <c r="C12" s="39" t="s">
        <v>229</v>
      </c>
      <c r="D12" s="39" t="s">
        <v>221</v>
      </c>
      <c r="E12" s="39" t="s">
        <v>219</v>
      </c>
      <c r="F12" s="39" t="s">
        <v>219</v>
      </c>
      <c r="G12" s="39"/>
      <c r="H12" s="40">
        <v>821.4</v>
      </c>
      <c r="I12" s="40">
        <v>50</v>
      </c>
      <c r="J12" s="42">
        <f t="shared" si="0"/>
        <v>0.060871682493304116</v>
      </c>
      <c r="K12" s="44"/>
    </row>
    <row r="13" spans="1:11" ht="12.75">
      <c r="A13" s="38" t="s">
        <v>230</v>
      </c>
      <c r="B13" s="39" t="s">
        <v>219</v>
      </c>
      <c r="C13" s="39" t="s">
        <v>231</v>
      </c>
      <c r="D13" s="39" t="s">
        <v>221</v>
      </c>
      <c r="E13" s="39" t="s">
        <v>219</v>
      </c>
      <c r="F13" s="39" t="s">
        <v>219</v>
      </c>
      <c r="G13" s="39"/>
      <c r="H13" s="40">
        <v>588133.5</v>
      </c>
      <c r="I13" s="40">
        <v>74894.9</v>
      </c>
      <c r="J13" s="42">
        <f t="shared" si="0"/>
        <v>0.12734336676961946</v>
      </c>
      <c r="K13" s="43"/>
    </row>
    <row r="14" spans="1:11" ht="12.75">
      <c r="A14" s="38" t="s">
        <v>232</v>
      </c>
      <c r="B14" s="39" t="s">
        <v>219</v>
      </c>
      <c r="C14" s="39" t="s">
        <v>233</v>
      </c>
      <c r="D14" s="39" t="s">
        <v>221</v>
      </c>
      <c r="E14" s="39" t="s">
        <v>219</v>
      </c>
      <c r="F14" s="39" t="s">
        <v>219</v>
      </c>
      <c r="G14" s="39"/>
      <c r="H14" s="40">
        <v>46469</v>
      </c>
      <c r="I14" s="40">
        <v>5897</v>
      </c>
      <c r="J14" s="42">
        <f t="shared" si="0"/>
        <v>0.12690180550474509</v>
      </c>
      <c r="K14" s="43"/>
    </row>
    <row r="15" spans="1:11" ht="12.75">
      <c r="A15" s="38" t="s">
        <v>234</v>
      </c>
      <c r="B15" s="39" t="s">
        <v>219</v>
      </c>
      <c r="C15" s="39" t="s">
        <v>235</v>
      </c>
      <c r="D15" s="39" t="s">
        <v>221</v>
      </c>
      <c r="E15" s="39" t="s">
        <v>219</v>
      </c>
      <c r="F15" s="39" t="s">
        <v>219</v>
      </c>
      <c r="G15" s="39"/>
      <c r="H15" s="40">
        <v>724</v>
      </c>
      <c r="I15" s="40">
        <v>0</v>
      </c>
      <c r="J15" s="42">
        <f t="shared" si="0"/>
        <v>0</v>
      </c>
      <c r="K15" s="43"/>
    </row>
    <row r="16" spans="1:11" ht="12.75">
      <c r="A16" s="38" t="s">
        <v>236</v>
      </c>
      <c r="B16" s="39" t="s">
        <v>219</v>
      </c>
      <c r="C16" s="39" t="s">
        <v>237</v>
      </c>
      <c r="D16" s="39" t="s">
        <v>221</v>
      </c>
      <c r="E16" s="39" t="s">
        <v>219</v>
      </c>
      <c r="F16" s="39" t="s">
        <v>219</v>
      </c>
      <c r="G16" s="39"/>
      <c r="H16" s="40">
        <v>107347.4</v>
      </c>
      <c r="I16" s="40">
        <v>13902.8</v>
      </c>
      <c r="J16" s="42">
        <f t="shared" si="0"/>
        <v>0.12951221920605435</v>
      </c>
      <c r="K16" s="43"/>
    </row>
    <row r="17" spans="1:11" ht="12.75">
      <c r="A17" s="38" t="s">
        <v>238</v>
      </c>
      <c r="B17" s="39" t="s">
        <v>219</v>
      </c>
      <c r="C17" s="39" t="s">
        <v>237</v>
      </c>
      <c r="D17" s="39" t="s">
        <v>221</v>
      </c>
      <c r="E17" s="39" t="s">
        <v>219</v>
      </c>
      <c r="F17" s="39" t="s">
        <v>219</v>
      </c>
      <c r="G17" s="39"/>
      <c r="H17" s="40">
        <v>14828</v>
      </c>
      <c r="I17" s="40">
        <v>1903.1</v>
      </c>
      <c r="J17" s="42">
        <f>I17/H17</f>
        <v>0.12834502292959266</v>
      </c>
      <c r="K17" s="43"/>
    </row>
    <row r="18" spans="1:11" ht="12.75">
      <c r="A18" s="38" t="s">
        <v>239</v>
      </c>
      <c r="B18" s="39" t="s">
        <v>219</v>
      </c>
      <c r="C18" s="39" t="s">
        <v>237</v>
      </c>
      <c r="D18" s="39" t="s">
        <v>221</v>
      </c>
      <c r="E18" s="39" t="s">
        <v>219</v>
      </c>
      <c r="F18" s="39" t="s">
        <v>219</v>
      </c>
      <c r="G18" s="39"/>
      <c r="H18" s="40">
        <v>2923.8</v>
      </c>
      <c r="I18" s="40">
        <v>490</v>
      </c>
      <c r="J18" s="42">
        <f>I18/H18</f>
        <v>0.16759012244339558</v>
      </c>
      <c r="K18" s="43"/>
    </row>
    <row r="19" spans="1:11" ht="27.75" customHeight="1">
      <c r="A19" s="38" t="s">
        <v>240</v>
      </c>
      <c r="B19" s="39" t="s">
        <v>219</v>
      </c>
      <c r="C19" s="39" t="s">
        <v>237</v>
      </c>
      <c r="D19" s="39" t="s">
        <v>221</v>
      </c>
      <c r="E19" s="39" t="s">
        <v>219</v>
      </c>
      <c r="F19" s="39" t="s">
        <v>219</v>
      </c>
      <c r="G19" s="39"/>
      <c r="H19" s="40">
        <v>23</v>
      </c>
      <c r="I19" s="40">
        <v>0</v>
      </c>
      <c r="J19" s="42">
        <f>I19/H19</f>
        <v>0</v>
      </c>
      <c r="K19" s="43"/>
    </row>
    <row r="20" spans="1:11" ht="19.5" customHeight="1">
      <c r="A20" s="45" t="s">
        <v>241</v>
      </c>
      <c r="B20" s="46"/>
      <c r="C20" s="46"/>
      <c r="D20" s="46"/>
      <c r="E20" s="46"/>
      <c r="F20" s="46"/>
      <c r="G20" s="46"/>
      <c r="H20" s="47">
        <f>SUM(H8:H19)</f>
        <v>1153900.2</v>
      </c>
      <c r="I20" s="47">
        <f>SUM(I8:I19)</f>
        <v>118158.7</v>
      </c>
      <c r="J20" s="48">
        <f>I20/H20</f>
        <v>0.10239941027828924</v>
      </c>
      <c r="K20" s="49"/>
    </row>
    <row r="21" spans="1:10" ht="12.75" hidden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 hidden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ht="12.75" hidden="1"/>
  </sheetData>
  <sheetProtection/>
  <mergeCells count="15">
    <mergeCell ref="E6:E7"/>
    <mergeCell ref="F6:F7"/>
    <mergeCell ref="G6:G7"/>
    <mergeCell ref="H6:H7"/>
    <mergeCell ref="I6:I7"/>
    <mergeCell ref="A1:H1"/>
    <mergeCell ref="A3:J3"/>
    <mergeCell ref="A4:J4"/>
    <mergeCell ref="I5:J5"/>
    <mergeCell ref="J6:J7"/>
    <mergeCell ref="K6:K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VedunovaAA</cp:lastModifiedBy>
  <dcterms:created xsi:type="dcterms:W3CDTF">2013-01-14T03:32:53Z</dcterms:created>
  <dcterms:modified xsi:type="dcterms:W3CDTF">2013-03-06T02:54:41Z</dcterms:modified>
  <cp:category/>
  <cp:version/>
  <cp:contentType/>
  <cp:contentStatus/>
</cp:coreProperties>
</file>