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<sst xmlns="http://schemas.openxmlformats.org/spreadsheetml/2006/main" count="444" uniqueCount="185">
  <si>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</si>
  <si>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</si>
  <si>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</si>
  <si>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</si>
  <si>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</si>
  <si>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</si>
  <si>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</si>
  <si>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</si>
  <si>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</si>
  <si>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</si>
  <si>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</si>
  <si>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</si>
  <si>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</si>
  <si>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</si>
  <si>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</si>
  <si>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</si>
  <si>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</si>
  <si>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</si>
  <si>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</si>
  <si>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</si>
  <si>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</si>
  <si>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</si>
  <si>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</si>
  <si>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</si>
  <si>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</si>
  <si>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</si>
  <si>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</si>
  <si>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</si>
  <si>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</si>
  <si>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</si>
  <si>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</si>
  <si>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</si>
  <si>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</si>
  <si>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</si>
  <si>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</si>
  <si>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</si>
  <si>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</si>
  <si>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</si>
  <si>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</si>
  <si>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</si>
  <si>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</si>
  <si>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</si>
  <si>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</si>
  <si>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</si>
  <si>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</si>
  <si>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</si>
  <si>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</si>
  <si>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</si>
  <si>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</si>
  <si>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</si>
  <si>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</si>
  <si>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</si>
  <si>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</si>
  <si>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</si>
  <si>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</si>
  <si>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</si>
  <si>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</si>
  <si>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</si>
  <si>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</si>
  <si>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</si>
  <si>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</si>
  <si>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</si>
  <si>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</si>
  <si>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</si>
  <si>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</si>
  <si>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</si>
  <si>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</si>
  <si>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</si>
  <si>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</si>
  <si>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</si>
  <si>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</si>
  <si>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</si>
  <si>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</si>
  <si>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</si>
  <si>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</si>
  <si>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</si>
  <si>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</si>
  <si>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</si>
  <si>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</si>
  <si>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</si>
  <si>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</si>
  <si>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</si>
  <si>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</si>
  <si>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</si>
  <si>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</si>
  <si>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</si>
  <si>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</si>
  <si>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</si>
  <si>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</si>
  <si>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</si>
  <si>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</si>
  <si>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</si>
  <si>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</si>
  <si>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</si>
  <si>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</si>
  <si>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</si>
  <si>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</si>
  <si>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</si>
  <si>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</si>
  <si>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</si>
  <si>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</si>
  <si>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</si>
  <si>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</si>
  <si>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</si>
  <si>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</si>
  <si>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</si>
  <si>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</si>
  <si>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</si>
  <si>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</si>
  <si>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</si>
  <si>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</si>
  <si>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</si>
  <si>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</si>
  <si>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</si>
  <si>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</si>
  <si>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</si>
  <si>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</si>
  <si>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</si>
  <si>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</si>
  <si>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</si>
  <si>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</si>
  <si>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</si>
  <si>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</si>
  <si>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</si>
  <si>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</si>
  <si>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</si>
  <si>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</si>
  <si>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</si>
  <si>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</si>
  <si>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</si>
  <si>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</si>
  <si>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</si>
  <si>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</si>
  <si>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</si>
  <si>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</si>
  <si>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</si>
  <si>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</si>
  <si>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</si>
  <si>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</si>
  <si>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</si>
  <si>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</si>
  <si>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</si>
  <si>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</si>
  <si>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</si>
  <si>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</si>
  <si>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</si>
  <si>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</si>
  <si>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</si>
  <si>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</si>
  <si>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</si>
  <si>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</si>
  <si>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</si>
  <si>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</si>
  <si>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</si>
  <si>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</si>
  <si>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</si>
  <si>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</si>
  <si>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</si>
  <si>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</si>
  <si>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</si>
  <si>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</si>
  <si>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</si>
  <si>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</si>
  <si>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</si>
  <si>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</si>
  <si>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</si>
  <si>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</si>
  <si>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</si>
  <si>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</si>
  <si>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</si>
  <si>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</si>
  <si>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</si>
  <si>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</si>
  <si>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</si>
  <si>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</si>
  <si>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</si>
  <si>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</si>
  <si>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</si>
  <si>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</si>
  <si>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</si>
  <si>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</si>
  <si>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</si>
  <si>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</si>
  <si>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</si>
  <si>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Приложение к постановлению администрации Невьянского городского округа от         2020 №      -п 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</si>
</sst>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5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5" borderId="0" applyNumberFormat="0" applyBorder="0" applyAlignment="0" applyProtection="0"/>
    <xf numFmtId="0" fontId="39" fillId="16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0" fontId="4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184" fontId="23" fillId="0" borderId="11" xfId="0" applyNumberFormat="1" applyFont="1" applyFill="1" applyBorder="1" applyAlignment="1">
      <alignment horizontal="right" vertical="top" wrapText="1"/>
    </xf>
    <xf numFmtId="0" fontId="22" fillId="0" borderId="13" xfId="0" applyNumberFormat="1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right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184" fontId="24" fillId="0" borderId="10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2" fontId="24" fillId="45" borderId="10" xfId="0" applyNumberFormat="1" applyFont="1" applyFill="1" applyBorder="1" applyAlignment="1">
      <alignment horizontal="right" vertical="top" wrapText="1"/>
    </xf>
    <xf numFmtId="0" fontId="20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0"/>
  <sheetViews>
    <sheetView tabSelected="1" view="pageLayout" workbookViewId="0" topLeftCell="A2">
      <selection activeCell="H118" sqref="H118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75.75" customHeight="1">
      <c r="A2" s="6"/>
      <c r="B2" s="6"/>
      <c r="C2" s="7"/>
      <c r="D2" s="6"/>
      <c r="E2" s="7"/>
      <c r="F2" s="8"/>
      <c r="G2" s="8"/>
      <c r="H2" s="20"/>
      <c r="I2" s="20"/>
      <c r="J2" s="50" t="s">
        <v>184</v>
      </c>
      <c r="K2" s="50"/>
      <c r="L2" s="50"/>
      <c r="M2" s="50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  <c r="O3" s="2"/>
      <c r="P3" s="2"/>
      <c r="Q3" s="2"/>
      <c r="R3" s="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3"/>
      <c r="O4" s="13"/>
      <c r="P4" s="13"/>
      <c r="Q4" s="13"/>
      <c r="R4" s="51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3" customFormat="1" ht="29.25" customHeight="1">
      <c r="A5" s="52" t="s">
        <v>145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2"/>
      <c r="O5" s="2"/>
      <c r="P5" s="2"/>
      <c r="Q5" s="2"/>
      <c r="R5" s="5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45" t="s">
        <v>30</v>
      </c>
      <c r="B6" s="46" t="s">
        <v>4</v>
      </c>
      <c r="C6" s="5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4"/>
      <c r="E6" s="54"/>
      <c r="F6" s="54"/>
      <c r="G6" s="54"/>
      <c r="H6" s="54"/>
      <c r="I6" s="54"/>
      <c r="J6" s="54"/>
      <c r="K6" s="54"/>
      <c r="L6" s="54"/>
      <c r="M6" s="46" t="s">
        <v>0</v>
      </c>
      <c r="N6" s="14"/>
      <c r="O6" s="14"/>
      <c r="P6" s="14"/>
      <c r="Q6" s="14"/>
      <c r="R6" s="5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5" customFormat="1" ht="56.25" customHeight="1">
      <c r="A7" s="45"/>
      <c r="B7" s="46"/>
      <c r="C7" s="26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46"/>
      <c r="N7" s="14"/>
      <c r="O7" s="14"/>
      <c r="P7" s="14"/>
      <c r="Q7" s="14"/>
      <c r="R7" s="5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5" customFormat="1" ht="12.75">
      <c r="A8" s="9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4"/>
      <c r="O8" s="14"/>
      <c r="P8" s="2" t="str">
        <f>IF(P9="False","тыс. руб.","руб.")</f>
        <v>тыс. руб.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3" customFormat="1" ht="38.25">
      <c r="A9" s="10" t="s">
        <v>52</v>
      </c>
      <c r="B9" s="30" t="s">
        <v>8</v>
      </c>
      <c r="C9" s="31">
        <f aca="true" t="shared" si="0" ref="C9:C16">SUM(D9:L9)</f>
        <v>893672.02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142005.89</v>
      </c>
      <c r="I9" s="31">
        <f t="shared" si="1"/>
        <v>137753.54</v>
      </c>
      <c r="J9" s="31">
        <f t="shared" si="1"/>
        <v>140867.47000000003</v>
      </c>
      <c r="K9" s="31">
        <f t="shared" si="1"/>
        <v>0</v>
      </c>
      <c r="L9" s="31">
        <f>SUM(L10:L12)</f>
        <v>0</v>
      </c>
      <c r="M9" s="30" t="s">
        <v>16</v>
      </c>
      <c r="N9" s="22">
        <v>2015</v>
      </c>
      <c r="O9" s="23">
        <v>2021</v>
      </c>
      <c r="P9" s="23" t="s">
        <v>48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11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4">
        <v>2015</v>
      </c>
      <c r="O10" s="25">
        <v>2021</v>
      </c>
      <c r="P10" s="25" t="s">
        <v>48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11" t="s">
        <v>54</v>
      </c>
      <c r="B11" s="32" t="s">
        <v>19</v>
      </c>
      <c r="C11" s="33">
        <f>SUM(D11:L11)</f>
        <v>15845.07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v>0</v>
      </c>
      <c r="J11" s="33">
        <v>0</v>
      </c>
      <c r="K11" s="33">
        <v>0</v>
      </c>
      <c r="L11" s="33">
        <v>0</v>
      </c>
      <c r="M11" s="32" t="s">
        <v>16</v>
      </c>
      <c r="N11" s="24">
        <v>2015</v>
      </c>
      <c r="O11" s="25">
        <v>2021</v>
      </c>
      <c r="P11" s="25" t="s">
        <v>48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11" t="s">
        <v>55</v>
      </c>
      <c r="B12" s="32" t="s">
        <v>6</v>
      </c>
      <c r="C12" s="33">
        <f t="shared" si="0"/>
        <v>877746.1500000001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139757.22</v>
      </c>
      <c r="I12" s="33">
        <f>SUM(I16)</f>
        <v>137753.54</v>
      </c>
      <c r="J12" s="33">
        <f>SUM(J16)</f>
        <v>140867.47000000003</v>
      </c>
      <c r="K12" s="33">
        <f>SUM(K16)</f>
        <v>0</v>
      </c>
      <c r="L12" s="33">
        <f>SUM(L16)</f>
        <v>0</v>
      </c>
      <c r="M12" s="32" t="s">
        <v>16</v>
      </c>
      <c r="N12" s="24">
        <v>2015</v>
      </c>
      <c r="O12" s="25">
        <v>2021</v>
      </c>
      <c r="P12" s="25" t="s">
        <v>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0" t="s">
        <v>56</v>
      </c>
      <c r="B13" s="30" t="s">
        <v>1</v>
      </c>
      <c r="C13" s="31">
        <f t="shared" si="0"/>
        <v>893672.02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142005.89</v>
      </c>
      <c r="I13" s="31">
        <f t="shared" si="3"/>
        <v>137753.54</v>
      </c>
      <c r="J13" s="31">
        <f t="shared" si="3"/>
        <v>140867.47000000003</v>
      </c>
      <c r="K13" s="31">
        <f t="shared" si="3"/>
        <v>0</v>
      </c>
      <c r="L13" s="31">
        <f>SUM(L14:L16)</f>
        <v>0</v>
      </c>
      <c r="M13" s="30" t="s">
        <v>16</v>
      </c>
      <c r="N13" s="22">
        <v>2015</v>
      </c>
      <c r="O13" s="23">
        <v>2021</v>
      </c>
      <c r="P13" s="23" t="s">
        <v>48</v>
      </c>
      <c r="Q13" s="1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11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4">
        <v>2015</v>
      </c>
      <c r="O14" s="25">
        <v>2021</v>
      </c>
      <c r="P14" s="25" t="s">
        <v>48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11" t="s">
        <v>58</v>
      </c>
      <c r="B15" s="32" t="s">
        <v>19</v>
      </c>
      <c r="C15" s="33">
        <f>SUM(D15:L15)</f>
        <v>15845.07</v>
      </c>
      <c r="D15" s="33">
        <v>1976.5</v>
      </c>
      <c r="E15" s="34">
        <f>E35+E86</f>
        <v>2322.1</v>
      </c>
      <c r="F15" s="33">
        <f>F35+F86</f>
        <v>5684.7</v>
      </c>
      <c r="G15" s="33">
        <f>G35+G86</f>
        <v>3613.1</v>
      </c>
      <c r="H15" s="33">
        <f>H30+H86</f>
        <v>2248.67</v>
      </c>
      <c r="I15" s="33">
        <v>0</v>
      </c>
      <c r="J15" s="33">
        <v>0</v>
      </c>
      <c r="K15" s="33">
        <v>0</v>
      </c>
      <c r="L15" s="33">
        <v>0</v>
      </c>
      <c r="M15" s="32" t="s">
        <v>16</v>
      </c>
      <c r="N15" s="24">
        <v>2015</v>
      </c>
      <c r="O15" s="25">
        <v>2021</v>
      </c>
      <c r="P15" s="25" t="s">
        <v>48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11" t="s">
        <v>59</v>
      </c>
      <c r="B16" s="32" t="s">
        <v>6</v>
      </c>
      <c r="C16" s="33">
        <f t="shared" si="0"/>
        <v>877746.1500000001</v>
      </c>
      <c r="D16" s="33">
        <f aca="true" t="shared" si="4" ref="D16:L16">D22+D31+D87+D110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>H22+H31+H87+H110</f>
        <v>139757.22</v>
      </c>
      <c r="I16" s="33">
        <f t="shared" si="4"/>
        <v>137753.54</v>
      </c>
      <c r="J16" s="33">
        <f t="shared" si="4"/>
        <v>140867.47000000003</v>
      </c>
      <c r="K16" s="33">
        <f t="shared" si="4"/>
        <v>0</v>
      </c>
      <c r="L16" s="33">
        <f t="shared" si="4"/>
        <v>0</v>
      </c>
      <c r="M16" s="32" t="s">
        <v>16</v>
      </c>
      <c r="N16" s="24">
        <v>2015</v>
      </c>
      <c r="O16" s="25">
        <v>2021</v>
      </c>
      <c r="P16" s="25" t="s">
        <v>48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0" t="s">
        <v>44</v>
      </c>
      <c r="B17" s="47" t="s">
        <v>155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30" t="s">
        <v>16</v>
      </c>
      <c r="N17" s="22">
        <v>2015</v>
      </c>
      <c r="O17" s="23">
        <v>2021</v>
      </c>
      <c r="P17" s="23" t="s">
        <v>48</v>
      </c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0" t="s">
        <v>60</v>
      </c>
      <c r="B18" s="30" t="s">
        <v>152</v>
      </c>
      <c r="C18" s="31">
        <f>SUM(C19)</f>
        <v>959.98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123.85000000000001</v>
      </c>
      <c r="J18" s="31">
        <f t="shared" si="5"/>
        <v>128.81</v>
      </c>
      <c r="K18" s="31">
        <f t="shared" si="5"/>
        <v>0</v>
      </c>
      <c r="L18" s="31">
        <f t="shared" si="5"/>
        <v>0</v>
      </c>
      <c r="M18" s="30" t="s">
        <v>16</v>
      </c>
      <c r="N18" s="22">
        <v>2015</v>
      </c>
      <c r="O18" s="23">
        <v>2021</v>
      </c>
      <c r="P18" s="23" t="s">
        <v>48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11" t="s">
        <v>61</v>
      </c>
      <c r="B19" s="32" t="s">
        <v>6</v>
      </c>
      <c r="C19" s="33">
        <f>SUM(C22)</f>
        <v>959.98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123.85000000000001</v>
      </c>
      <c r="J19" s="33">
        <f>SUM(J22)</f>
        <v>128.81</v>
      </c>
      <c r="K19" s="33">
        <f>SUM(K22)</f>
        <v>0</v>
      </c>
      <c r="L19" s="33">
        <f>SUM(L22)</f>
        <v>0</v>
      </c>
      <c r="M19" s="32" t="s">
        <v>16</v>
      </c>
      <c r="N19" s="24">
        <v>2015</v>
      </c>
      <c r="O19" s="25">
        <v>2021</v>
      </c>
      <c r="P19" s="25" t="s">
        <v>48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0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2">
        <v>2015</v>
      </c>
      <c r="O20" s="23">
        <v>2021</v>
      </c>
      <c r="P20" s="23" t="s">
        <v>48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25.5">
      <c r="A21" s="10" t="s">
        <v>63</v>
      </c>
      <c r="B21" s="30" t="s">
        <v>27</v>
      </c>
      <c r="C21" s="31">
        <f>SUM(C22)</f>
        <v>959.98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 t="shared" si="6"/>
        <v>123.85000000000001</v>
      </c>
      <c r="J21" s="31">
        <f t="shared" si="6"/>
        <v>128.81</v>
      </c>
      <c r="K21" s="31">
        <f t="shared" si="6"/>
        <v>0</v>
      </c>
      <c r="L21" s="31">
        <f t="shared" si="6"/>
        <v>0</v>
      </c>
      <c r="M21" s="30" t="s">
        <v>16</v>
      </c>
      <c r="N21" s="22">
        <v>2015</v>
      </c>
      <c r="O21" s="23">
        <v>2021</v>
      </c>
      <c r="P21" s="23" t="s">
        <v>48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11" t="s">
        <v>64</v>
      </c>
      <c r="B22" s="32" t="s">
        <v>6</v>
      </c>
      <c r="C22" s="33">
        <f>SUM(D22:L22)</f>
        <v>959.98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123.85000000000001</v>
      </c>
      <c r="J22" s="33">
        <f t="shared" si="7"/>
        <v>128.81</v>
      </c>
      <c r="K22" s="33">
        <f t="shared" si="7"/>
        <v>0</v>
      </c>
      <c r="L22" s="33">
        <f t="shared" si="7"/>
        <v>0</v>
      </c>
      <c r="M22" s="32" t="s">
        <v>16</v>
      </c>
      <c r="N22" s="24">
        <v>2015</v>
      </c>
      <c r="O22" s="25">
        <v>2021</v>
      </c>
      <c r="P22" s="25" t="s">
        <v>48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0" t="s">
        <v>65</v>
      </c>
      <c r="B23" s="30" t="s">
        <v>153</v>
      </c>
      <c r="C23" s="31">
        <f>SUM(D23:L23)</f>
        <v>629.69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112.59</v>
      </c>
      <c r="J23" s="31">
        <f t="shared" si="8"/>
        <v>117.1</v>
      </c>
      <c r="K23" s="31">
        <f t="shared" si="8"/>
        <v>0</v>
      </c>
      <c r="L23" s="31">
        <f t="shared" si="8"/>
        <v>0</v>
      </c>
      <c r="M23" s="30" t="s">
        <v>20</v>
      </c>
      <c r="N23" s="22">
        <v>2015</v>
      </c>
      <c r="O23" s="23">
        <v>2021</v>
      </c>
      <c r="P23" s="23" t="s">
        <v>48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12" t="s">
        <v>66</v>
      </c>
      <c r="B24" s="38" t="s">
        <v>6</v>
      </c>
      <c r="C24" s="39">
        <f>SUM(D24:L24)</f>
        <v>629.69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112.59</v>
      </c>
      <c r="J24" s="39">
        <v>117.1</v>
      </c>
      <c r="K24" s="39">
        <v>0</v>
      </c>
      <c r="L24" s="39">
        <v>0</v>
      </c>
      <c r="M24" s="40" t="s">
        <v>16</v>
      </c>
      <c r="N24" s="2">
        <v>2015</v>
      </c>
      <c r="O24" s="2">
        <v>2021</v>
      </c>
      <c r="P24" s="2" t="s">
        <v>48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0" t="s">
        <v>67</v>
      </c>
      <c r="B25" s="30" t="s">
        <v>154</v>
      </c>
      <c r="C25" s="31">
        <f>SUM(C26)</f>
        <v>330.2899999999999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11.26</v>
      </c>
      <c r="J25" s="31">
        <f t="shared" si="9"/>
        <v>11.71</v>
      </c>
      <c r="K25" s="31">
        <f t="shared" si="9"/>
        <v>0</v>
      </c>
      <c r="L25" s="31">
        <f t="shared" si="9"/>
        <v>0</v>
      </c>
      <c r="M25" s="30" t="s">
        <v>21</v>
      </c>
      <c r="N25" s="22">
        <v>2015</v>
      </c>
      <c r="O25" s="23">
        <v>2021</v>
      </c>
      <c r="P25" s="23" t="s">
        <v>48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12" t="s">
        <v>68</v>
      </c>
      <c r="B26" s="38" t="s">
        <v>6</v>
      </c>
      <c r="C26" s="39">
        <f>SUM(D26:L26)</f>
        <v>330.2899999999999</v>
      </c>
      <c r="D26" s="39">
        <v>111.76</v>
      </c>
      <c r="E26" s="39">
        <v>10</v>
      </c>
      <c r="F26" s="39">
        <v>10</v>
      </c>
      <c r="G26" s="39">
        <v>14.73</v>
      </c>
      <c r="H26" s="43">
        <f>10.83+100+50</f>
        <v>160.82999999999998</v>
      </c>
      <c r="I26" s="39">
        <v>11.26</v>
      </c>
      <c r="J26" s="39">
        <v>11.71</v>
      </c>
      <c r="K26" s="39">
        <v>0</v>
      </c>
      <c r="L26" s="39">
        <v>0</v>
      </c>
      <c r="M26" s="40" t="s">
        <v>16</v>
      </c>
      <c r="N26" s="2">
        <v>2015</v>
      </c>
      <c r="O26" s="2">
        <v>2021</v>
      </c>
      <c r="P26" s="2" t="s">
        <v>48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0" t="s">
        <v>45</v>
      </c>
      <c r="B27" s="47" t="s">
        <v>168</v>
      </c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30" t="s">
        <v>16</v>
      </c>
      <c r="N27" s="22">
        <v>2015</v>
      </c>
      <c r="O27" s="23">
        <v>2021</v>
      </c>
      <c r="P27" s="23" t="s">
        <v>48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0" t="s">
        <v>69</v>
      </c>
      <c r="B28" s="30" t="s">
        <v>156</v>
      </c>
      <c r="C28" s="31">
        <f>SUM(D28:L28)</f>
        <v>465829.65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 t="shared" si="10"/>
        <v>69941.07</v>
      </c>
      <c r="J28" s="31">
        <f t="shared" si="10"/>
        <v>69941.07</v>
      </c>
      <c r="K28" s="31">
        <f t="shared" si="10"/>
        <v>0</v>
      </c>
      <c r="L28" s="31">
        <f t="shared" si="10"/>
        <v>0</v>
      </c>
      <c r="M28" s="30" t="s">
        <v>16</v>
      </c>
      <c r="N28" s="22">
        <v>2015</v>
      </c>
      <c r="O28" s="23">
        <v>2021</v>
      </c>
      <c r="P28" s="23" t="s">
        <v>48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11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4">
        <v>2015</v>
      </c>
      <c r="O29" s="25">
        <v>2021</v>
      </c>
      <c r="P29" s="25" t="s">
        <v>48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11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24">
        <v>2015</v>
      </c>
      <c r="O30" s="25">
        <v>2021</v>
      </c>
      <c r="P30" s="25" t="s">
        <v>48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11" t="s">
        <v>72</v>
      </c>
      <c r="B31" s="32" t="s">
        <v>6</v>
      </c>
      <c r="C31" s="33">
        <f>SUM(D31:L31)</f>
        <v>458533.18000000005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69941.07</v>
      </c>
      <c r="J31" s="33">
        <f>SUM(J36)</f>
        <v>69941.07</v>
      </c>
      <c r="K31" s="33">
        <f>SUM(K36)</f>
        <v>0</v>
      </c>
      <c r="L31" s="33">
        <f>SUM(L36)</f>
        <v>0</v>
      </c>
      <c r="M31" s="32" t="s">
        <v>16</v>
      </c>
      <c r="N31" s="24">
        <v>2015</v>
      </c>
      <c r="O31" s="25">
        <v>2021</v>
      </c>
      <c r="P31" s="25" t="s">
        <v>48</v>
      </c>
      <c r="Q31" s="2"/>
      <c r="R31" s="17"/>
      <c r="S31" s="1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0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2">
        <v>2015</v>
      </c>
      <c r="O32" s="23">
        <v>2021</v>
      </c>
      <c r="P32" s="23" t="s">
        <v>48</v>
      </c>
      <c r="Q32" s="2"/>
      <c r="R32" s="18"/>
      <c r="S32" s="1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25.5">
      <c r="A33" s="10" t="s">
        <v>74</v>
      </c>
      <c r="B33" s="30" t="s">
        <v>27</v>
      </c>
      <c r="C33" s="31">
        <f>SUM(D33:L33)</f>
        <v>465829.65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69941.07</v>
      </c>
      <c r="J33" s="31">
        <f t="shared" si="11"/>
        <v>69941.07</v>
      </c>
      <c r="K33" s="31">
        <f t="shared" si="11"/>
        <v>0</v>
      </c>
      <c r="L33" s="31">
        <f t="shared" si="11"/>
        <v>0</v>
      </c>
      <c r="M33" s="30" t="s">
        <v>16</v>
      </c>
      <c r="N33" s="22">
        <v>2015</v>
      </c>
      <c r="O33" s="23">
        <v>2021</v>
      </c>
      <c r="P33" s="23" t="s">
        <v>48</v>
      </c>
      <c r="Q33" s="2"/>
      <c r="R33" s="18"/>
      <c r="S33" s="1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11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4">
        <v>2015</v>
      </c>
      <c r="O34" s="25">
        <v>2021</v>
      </c>
      <c r="P34" s="25" t="s">
        <v>48</v>
      </c>
      <c r="Q34" s="2"/>
      <c r="R34" s="18"/>
      <c r="S34" s="1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11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24">
        <v>2015</v>
      </c>
      <c r="O35" s="25">
        <v>2021</v>
      </c>
      <c r="P35" s="25" t="s">
        <v>48</v>
      </c>
      <c r="Q35" s="2"/>
      <c r="R35" s="18"/>
      <c r="S35" s="1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11" t="s">
        <v>77</v>
      </c>
      <c r="B36" s="32" t="s">
        <v>6</v>
      </c>
      <c r="C36" s="33">
        <f>SUM(D36:L36)</f>
        <v>458533.18000000005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</f>
        <v>69941.07</v>
      </c>
      <c r="J36" s="33">
        <f t="shared" si="12"/>
        <v>69941.07</v>
      </c>
      <c r="K36" s="33">
        <f t="shared" si="12"/>
        <v>0</v>
      </c>
      <c r="L36" s="33">
        <f t="shared" si="12"/>
        <v>0</v>
      </c>
      <c r="M36" s="32" t="s">
        <v>16</v>
      </c>
      <c r="N36" s="24">
        <v>2015</v>
      </c>
      <c r="O36" s="25">
        <v>2021</v>
      </c>
      <c r="P36" s="25" t="s">
        <v>48</v>
      </c>
      <c r="Q36" s="2"/>
      <c r="R36" s="17"/>
      <c r="S36" s="18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0" t="s">
        <v>78</v>
      </c>
      <c r="B37" s="30" t="s">
        <v>14</v>
      </c>
      <c r="C37" s="31">
        <f>SUM(C38:C39)</f>
        <v>106519.1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16893.8</v>
      </c>
      <c r="J37" s="31">
        <f>SUM(J38)</f>
        <v>16893.8</v>
      </c>
      <c r="K37" s="31">
        <f>SUM(K38)</f>
        <v>0</v>
      </c>
      <c r="L37" s="31">
        <f>SUM(L38)</f>
        <v>0</v>
      </c>
      <c r="M37" s="30" t="s">
        <v>32</v>
      </c>
      <c r="N37" s="22">
        <v>2015</v>
      </c>
      <c r="O37" s="23">
        <v>2021</v>
      </c>
      <c r="P37" s="23" t="s">
        <v>48</v>
      </c>
      <c r="Q37" s="2"/>
      <c r="R37" s="18"/>
      <c r="S37" s="1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12" t="s">
        <v>79</v>
      </c>
      <c r="B38" s="38" t="s">
        <v>6</v>
      </c>
      <c r="C38" s="39">
        <f>SUM(D38:L38)</f>
        <v>105464.74</v>
      </c>
      <c r="D38" s="39">
        <v>11567.87</v>
      </c>
      <c r="E38" s="39">
        <v>13118.82</v>
      </c>
      <c r="F38" s="39">
        <v>14243.62</v>
      </c>
      <c r="G38" s="39">
        <v>15853.03</v>
      </c>
      <c r="H38" s="43">
        <v>16893.8</v>
      </c>
      <c r="I38" s="39">
        <v>16893.8</v>
      </c>
      <c r="J38" s="39">
        <v>16893.8</v>
      </c>
      <c r="K38" s="39">
        <v>0</v>
      </c>
      <c r="L38" s="39">
        <v>0</v>
      </c>
      <c r="M38" s="40" t="s">
        <v>16</v>
      </c>
      <c r="N38" s="2">
        <v>2015</v>
      </c>
      <c r="O38" s="2">
        <v>2021</v>
      </c>
      <c r="P38" s="2" t="s">
        <v>48</v>
      </c>
      <c r="Q38" s="2"/>
      <c r="R38" s="18"/>
      <c r="S38" s="1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12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2"/>
      <c r="O39" s="2"/>
      <c r="P39" s="2"/>
      <c r="Q39" s="2"/>
      <c r="R39" s="18"/>
      <c r="S39" s="1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0" t="s">
        <v>81</v>
      </c>
      <c r="B40" s="30" t="s">
        <v>42</v>
      </c>
      <c r="C40" s="31">
        <f>SUM(C41:C42)</f>
        <v>326268.63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49998.5</v>
      </c>
      <c r="J40" s="31">
        <f>SUM(J41)</f>
        <v>49998.5</v>
      </c>
      <c r="K40" s="31">
        <f>SUM(K41)</f>
        <v>0</v>
      </c>
      <c r="L40" s="31">
        <f>SUM(L41)</f>
        <v>0</v>
      </c>
      <c r="M40" s="30" t="s">
        <v>24</v>
      </c>
      <c r="N40" s="22">
        <v>2015</v>
      </c>
      <c r="O40" s="23">
        <v>2021</v>
      </c>
      <c r="P40" s="23" t="s">
        <v>48</v>
      </c>
      <c r="Q40" s="2"/>
      <c r="R40" s="18"/>
      <c r="S40" s="1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12" t="s">
        <v>82</v>
      </c>
      <c r="B41" s="38" t="s">
        <v>6</v>
      </c>
      <c r="C41" s="39">
        <f>SUM(D41:L41)</f>
        <v>323164.19</v>
      </c>
      <c r="D41" s="39">
        <v>38138.16</v>
      </c>
      <c r="E41" s="39">
        <v>43403.24</v>
      </c>
      <c r="F41" s="39">
        <v>44927.64</v>
      </c>
      <c r="G41" s="39">
        <v>46699.65</v>
      </c>
      <c r="H41" s="43">
        <v>49998.5</v>
      </c>
      <c r="I41" s="39">
        <v>49998.5</v>
      </c>
      <c r="J41" s="39">
        <v>49998.5</v>
      </c>
      <c r="K41" s="39">
        <v>0</v>
      </c>
      <c r="L41" s="39">
        <v>0</v>
      </c>
      <c r="M41" s="40" t="s">
        <v>16</v>
      </c>
      <c r="N41" s="2">
        <v>2015</v>
      </c>
      <c r="O41" s="2">
        <v>2021</v>
      </c>
      <c r="P41" s="2" t="s">
        <v>48</v>
      </c>
      <c r="Q41" s="2"/>
      <c r="R41" s="18"/>
      <c r="S41" s="1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12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2"/>
      <c r="O42" s="2"/>
      <c r="P42" s="2"/>
      <c r="Q42" s="2"/>
      <c r="R42" s="18"/>
      <c r="S42" s="1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0" t="s">
        <v>84</v>
      </c>
      <c r="B43" s="30" t="s">
        <v>38</v>
      </c>
      <c r="C43" s="31">
        <f>SUM(C44)</f>
        <v>345.86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0</v>
      </c>
      <c r="L43" s="31">
        <f t="shared" si="13"/>
        <v>0</v>
      </c>
      <c r="M43" s="30" t="s">
        <v>7</v>
      </c>
      <c r="N43" s="22">
        <v>2015</v>
      </c>
      <c r="O43" s="23">
        <v>2021</v>
      </c>
      <c r="P43" s="23" t="s">
        <v>48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12" t="s">
        <v>85</v>
      </c>
      <c r="B44" s="38" t="s">
        <v>6</v>
      </c>
      <c r="C44" s="39">
        <f aca="true" t="shared" si="14" ref="C44:C50">SUM(D44:L44)</f>
        <v>345.86</v>
      </c>
      <c r="D44" s="39">
        <v>0</v>
      </c>
      <c r="E44" s="39">
        <v>50</v>
      </c>
      <c r="F44" s="39">
        <v>50</v>
      </c>
      <c r="G44" s="39">
        <v>132.15</v>
      </c>
      <c r="H44" s="43">
        <v>5.45</v>
      </c>
      <c r="I44" s="39">
        <v>54.13</v>
      </c>
      <c r="J44" s="39">
        <v>54.13</v>
      </c>
      <c r="K44" s="39">
        <v>0</v>
      </c>
      <c r="L44" s="39">
        <v>0</v>
      </c>
      <c r="M44" s="40" t="s">
        <v>16</v>
      </c>
      <c r="N44" s="2">
        <v>2015</v>
      </c>
      <c r="O44" s="2">
        <v>2021</v>
      </c>
      <c r="P44" s="2" t="s">
        <v>48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0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2">
        <v>2015</v>
      </c>
      <c r="O45" s="23">
        <v>2021</v>
      </c>
      <c r="P45" s="23" t="s">
        <v>48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12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2">
        <v>2015</v>
      </c>
      <c r="O46" s="2">
        <v>2021</v>
      </c>
      <c r="P46" s="2" t="s">
        <v>48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38.25">
      <c r="A47" s="10" t="s">
        <v>88</v>
      </c>
      <c r="B47" s="30" t="s">
        <v>178</v>
      </c>
      <c r="C47" s="31">
        <f t="shared" si="14"/>
        <v>1982.1000000000004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157.63</v>
      </c>
      <c r="J47" s="31">
        <f t="shared" si="15"/>
        <v>157.63</v>
      </c>
      <c r="K47" s="31">
        <f t="shared" si="15"/>
        <v>0</v>
      </c>
      <c r="L47" s="31">
        <f t="shared" si="15"/>
        <v>0</v>
      </c>
      <c r="M47" s="30" t="s">
        <v>16</v>
      </c>
      <c r="N47" s="22">
        <v>2015</v>
      </c>
      <c r="O47" s="23">
        <v>2021</v>
      </c>
      <c r="P47" s="23" t="s">
        <v>48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12" t="s">
        <v>89</v>
      </c>
      <c r="B48" s="38" t="s">
        <v>6</v>
      </c>
      <c r="C48" s="39">
        <f>SUM(D48:L48)</f>
        <v>1982.1000000000004</v>
      </c>
      <c r="D48" s="39">
        <v>116.48</v>
      </c>
      <c r="E48" s="39">
        <v>143.07</v>
      </c>
      <c r="F48" s="39">
        <v>140</v>
      </c>
      <c r="G48" s="39">
        <v>630.21</v>
      </c>
      <c r="H48" s="43">
        <v>637.08</v>
      </c>
      <c r="I48" s="39">
        <v>157.63</v>
      </c>
      <c r="J48" s="39">
        <v>157.63</v>
      </c>
      <c r="K48" s="39">
        <v>0</v>
      </c>
      <c r="L48" s="39">
        <v>0</v>
      </c>
      <c r="M48" s="40" t="s">
        <v>16</v>
      </c>
      <c r="N48" s="2">
        <v>2015</v>
      </c>
      <c r="O48" s="2">
        <v>2021</v>
      </c>
      <c r="P48" s="2" t="s">
        <v>48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0" t="s">
        <v>90</v>
      </c>
      <c r="B49" s="30" t="s">
        <v>163</v>
      </c>
      <c r="C49" s="31">
        <f t="shared" si="14"/>
        <v>12653.23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1987.72</v>
      </c>
      <c r="J49" s="31">
        <f t="shared" si="16"/>
        <v>1987.72</v>
      </c>
      <c r="K49" s="31">
        <f t="shared" si="16"/>
        <v>0</v>
      </c>
      <c r="L49" s="31">
        <f t="shared" si="16"/>
        <v>0</v>
      </c>
      <c r="M49" s="30" t="s">
        <v>28</v>
      </c>
      <c r="N49" s="22">
        <v>2015</v>
      </c>
      <c r="O49" s="23">
        <v>2021</v>
      </c>
      <c r="P49" s="23" t="s">
        <v>48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12" t="s">
        <v>91</v>
      </c>
      <c r="B50" s="38" t="s">
        <v>6</v>
      </c>
      <c r="C50" s="39">
        <f t="shared" si="14"/>
        <v>12653.23</v>
      </c>
      <c r="D50" s="39">
        <v>1881.34</v>
      </c>
      <c r="E50" s="39">
        <v>1796.93</v>
      </c>
      <c r="F50" s="39">
        <v>1800</v>
      </c>
      <c r="G50" s="39">
        <v>1883.22</v>
      </c>
      <c r="H50" s="43">
        <v>1316.3</v>
      </c>
      <c r="I50" s="39">
        <v>1987.72</v>
      </c>
      <c r="J50" s="39">
        <v>1987.72</v>
      </c>
      <c r="K50" s="39">
        <v>0</v>
      </c>
      <c r="L50" s="39">
        <v>0</v>
      </c>
      <c r="M50" s="40" t="s">
        <v>16</v>
      </c>
      <c r="N50" s="2">
        <v>2015</v>
      </c>
      <c r="O50" s="2">
        <v>2021</v>
      </c>
      <c r="P50" s="2" t="s">
        <v>48</v>
      </c>
      <c r="Q50" s="1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0" t="s">
        <v>92</v>
      </c>
      <c r="B51" s="30" t="s">
        <v>13</v>
      </c>
      <c r="C51" s="31">
        <f>SUM(C52)</f>
        <v>1640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252</v>
      </c>
      <c r="J51" s="31">
        <f t="shared" si="17"/>
        <v>252</v>
      </c>
      <c r="K51" s="31">
        <f t="shared" si="17"/>
        <v>0</v>
      </c>
      <c r="L51" s="31">
        <f t="shared" si="17"/>
        <v>0</v>
      </c>
      <c r="M51" s="30" t="s">
        <v>23</v>
      </c>
      <c r="N51" s="22">
        <v>2015</v>
      </c>
      <c r="O51" s="23">
        <v>2021</v>
      </c>
      <c r="P51" s="23" t="s">
        <v>48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12" t="s">
        <v>93</v>
      </c>
      <c r="B52" s="38" t="s">
        <v>6</v>
      </c>
      <c r="C52" s="39">
        <f>SUM(D52:L52)</f>
        <v>1640</v>
      </c>
      <c r="D52" s="39">
        <v>231</v>
      </c>
      <c r="E52" s="39">
        <v>231</v>
      </c>
      <c r="F52" s="39">
        <v>231</v>
      </c>
      <c r="G52" s="39">
        <v>240</v>
      </c>
      <c r="H52" s="43">
        <v>203</v>
      </c>
      <c r="I52" s="39">
        <v>252</v>
      </c>
      <c r="J52" s="39">
        <v>252</v>
      </c>
      <c r="K52" s="39">
        <v>0</v>
      </c>
      <c r="L52" s="39">
        <v>0</v>
      </c>
      <c r="M52" s="40" t="s">
        <v>16</v>
      </c>
      <c r="N52" s="2">
        <v>2015</v>
      </c>
      <c r="O52" s="2">
        <v>2021</v>
      </c>
      <c r="P52" s="2" t="s">
        <v>48</v>
      </c>
      <c r="Q52" s="1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51">
      <c r="A53" s="10" t="s">
        <v>94</v>
      </c>
      <c r="B53" s="30" t="s">
        <v>157</v>
      </c>
      <c r="C53" s="31">
        <f>SUM(C54)</f>
        <v>3722.62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539.76</v>
      </c>
      <c r="J53" s="31">
        <f t="shared" si="18"/>
        <v>539.76</v>
      </c>
      <c r="K53" s="31">
        <f t="shared" si="18"/>
        <v>0</v>
      </c>
      <c r="L53" s="31">
        <f t="shared" si="18"/>
        <v>0</v>
      </c>
      <c r="M53" s="30" t="s">
        <v>16</v>
      </c>
      <c r="N53" s="22">
        <v>2015</v>
      </c>
      <c r="O53" s="23">
        <v>2021</v>
      </c>
      <c r="P53" s="23" t="s">
        <v>48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12" t="s">
        <v>95</v>
      </c>
      <c r="B54" s="38" t="s">
        <v>6</v>
      </c>
      <c r="C54" s="39">
        <f>SUM(D54:L54)</f>
        <v>3722.62</v>
      </c>
      <c r="D54" s="39">
        <v>520</v>
      </c>
      <c r="E54" s="39">
        <v>500</v>
      </c>
      <c r="F54" s="39">
        <v>500</v>
      </c>
      <c r="G54" s="39">
        <v>604.1</v>
      </c>
      <c r="H54" s="43">
        <v>519</v>
      </c>
      <c r="I54" s="39">
        <v>539.76</v>
      </c>
      <c r="J54" s="39">
        <v>539.76</v>
      </c>
      <c r="K54" s="39">
        <v>0</v>
      </c>
      <c r="L54" s="39">
        <v>0</v>
      </c>
      <c r="M54" s="40" t="s">
        <v>16</v>
      </c>
      <c r="N54" s="2">
        <v>2015</v>
      </c>
      <c r="O54" s="2">
        <v>2021</v>
      </c>
      <c r="P54" s="2" t="s">
        <v>48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51">
      <c r="A55" s="10" t="s">
        <v>96</v>
      </c>
      <c r="B55" s="30" t="s">
        <v>33</v>
      </c>
      <c r="C55" s="31">
        <f>SUM(D55:L55)</f>
        <v>51.88000000000001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5.63</v>
      </c>
      <c r="J55" s="31">
        <f t="shared" si="19"/>
        <v>5.63</v>
      </c>
      <c r="K55" s="31">
        <f t="shared" si="19"/>
        <v>0</v>
      </c>
      <c r="L55" s="31">
        <f t="shared" si="19"/>
        <v>0</v>
      </c>
      <c r="M55" s="30" t="s">
        <v>16</v>
      </c>
      <c r="N55" s="22">
        <v>2015</v>
      </c>
      <c r="O55" s="23">
        <v>2021</v>
      </c>
      <c r="P55" s="23" t="s">
        <v>48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12" t="s">
        <v>97</v>
      </c>
      <c r="B56" s="38" t="s">
        <v>6</v>
      </c>
      <c r="C56" s="39">
        <f>SUM(D56:L56)</f>
        <v>51.88000000000001</v>
      </c>
      <c r="D56" s="39">
        <v>20</v>
      </c>
      <c r="E56" s="39">
        <v>5</v>
      </c>
      <c r="F56" s="39">
        <v>5</v>
      </c>
      <c r="G56" s="39">
        <v>5.21</v>
      </c>
      <c r="H56" s="43">
        <v>5.41</v>
      </c>
      <c r="I56" s="39">
        <v>5.63</v>
      </c>
      <c r="J56" s="39">
        <v>5.63</v>
      </c>
      <c r="K56" s="39">
        <v>0</v>
      </c>
      <c r="L56" s="39">
        <v>0</v>
      </c>
      <c r="M56" s="40" t="s">
        <v>16</v>
      </c>
      <c r="N56" s="2">
        <v>2015</v>
      </c>
      <c r="O56" s="2">
        <v>2021</v>
      </c>
      <c r="P56" s="2" t="s">
        <v>48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0" t="s">
        <v>98</v>
      </c>
      <c r="B57" s="30" t="s">
        <v>26</v>
      </c>
      <c r="C57" s="31">
        <f>SUM(C58)</f>
        <v>305.7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0</v>
      </c>
      <c r="L57" s="31">
        <f t="shared" si="20"/>
        <v>0</v>
      </c>
      <c r="M57" s="30" t="s">
        <v>40</v>
      </c>
      <c r="N57" s="22">
        <v>2015</v>
      </c>
      <c r="O57" s="23">
        <v>2021</v>
      </c>
      <c r="P57" s="23" t="s">
        <v>48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12" t="s">
        <v>99</v>
      </c>
      <c r="B58" s="38" t="s">
        <v>6</v>
      </c>
      <c r="C58" s="39">
        <f>SUM(D58:L58)</f>
        <v>305.7</v>
      </c>
      <c r="D58" s="39">
        <v>0</v>
      </c>
      <c r="E58" s="39">
        <v>50</v>
      </c>
      <c r="F58" s="39">
        <v>50</v>
      </c>
      <c r="G58" s="39">
        <v>50</v>
      </c>
      <c r="H58" s="43">
        <v>51.9</v>
      </c>
      <c r="I58" s="39">
        <v>51.9</v>
      </c>
      <c r="J58" s="39">
        <v>51.9</v>
      </c>
      <c r="K58" s="39">
        <v>0</v>
      </c>
      <c r="L58" s="39">
        <v>0</v>
      </c>
      <c r="M58" s="40" t="s">
        <v>16</v>
      </c>
      <c r="N58" s="2">
        <v>2015</v>
      </c>
      <c r="O58" s="2">
        <v>2021</v>
      </c>
      <c r="P58" s="2" t="s">
        <v>48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0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2">
        <v>2015</v>
      </c>
      <c r="O59" s="23">
        <v>2021</v>
      </c>
      <c r="P59" s="23" t="s">
        <v>48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12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2">
        <v>2015</v>
      </c>
      <c r="O60" s="2">
        <v>2021</v>
      </c>
      <c r="P60" s="2" t="s">
        <v>48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0" t="s">
        <v>102</v>
      </c>
      <c r="B61" s="30" t="s">
        <v>160</v>
      </c>
      <c r="C61" s="31">
        <f>SUM(D61:L61)</f>
        <v>7176.85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0</v>
      </c>
      <c r="J61" s="31">
        <f t="shared" si="21"/>
        <v>0</v>
      </c>
      <c r="K61" s="31">
        <f t="shared" si="21"/>
        <v>0</v>
      </c>
      <c r="L61" s="31">
        <f t="shared" si="21"/>
        <v>0</v>
      </c>
      <c r="M61" s="30" t="s">
        <v>29</v>
      </c>
      <c r="N61" s="22">
        <v>2015</v>
      </c>
      <c r="O61" s="23">
        <v>2021</v>
      </c>
      <c r="P61" s="23" t="s">
        <v>48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12" t="s">
        <v>103</v>
      </c>
      <c r="B62" s="38" t="s">
        <v>6</v>
      </c>
      <c r="C62" s="39">
        <f>SUM(D62:L62)</f>
        <v>7176.85</v>
      </c>
      <c r="D62" s="39">
        <v>500</v>
      </c>
      <c r="E62" s="39">
        <v>1370</v>
      </c>
      <c r="F62" s="39">
        <v>2488.75</v>
      </c>
      <c r="G62" s="39">
        <v>1773.5</v>
      </c>
      <c r="H62" s="43">
        <v>1044.6</v>
      </c>
      <c r="I62" s="39">
        <v>0</v>
      </c>
      <c r="J62" s="39">
        <v>0</v>
      </c>
      <c r="K62" s="39">
        <v>0</v>
      </c>
      <c r="L62" s="39">
        <v>0</v>
      </c>
      <c r="M62" s="40" t="s">
        <v>16</v>
      </c>
      <c r="N62" s="2">
        <v>2015</v>
      </c>
      <c r="O62" s="2">
        <v>2021</v>
      </c>
      <c r="P62" s="2" t="s">
        <v>48</v>
      </c>
      <c r="Q62" s="1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0" t="s">
        <v>104</v>
      </c>
      <c r="B63" s="30" t="s">
        <v>43</v>
      </c>
      <c r="C63" s="31">
        <f>SUM(C64:C66)</f>
        <v>1430.45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 t="shared" si="22"/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0" t="s">
        <v>15</v>
      </c>
      <c r="N63" s="22">
        <v>2015</v>
      </c>
      <c r="O63" s="23">
        <v>2021</v>
      </c>
      <c r="P63" s="23" t="s">
        <v>48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12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2">
        <v>2015</v>
      </c>
      <c r="O64" s="2">
        <v>2021</v>
      </c>
      <c r="P64" s="2" t="s">
        <v>48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12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12" t="s">
        <v>107</v>
      </c>
      <c r="B66" s="38" t="s">
        <v>6</v>
      </c>
      <c r="C66" s="39">
        <f>SUM(D66:L66)</f>
        <v>1022.6500000000001</v>
      </c>
      <c r="D66" s="39">
        <v>350</v>
      </c>
      <c r="E66" s="39">
        <v>150</v>
      </c>
      <c r="F66" s="39">
        <v>150</v>
      </c>
      <c r="G66" s="39">
        <v>156.45</v>
      </c>
      <c r="H66" s="43">
        <v>216.2</v>
      </c>
      <c r="I66" s="39">
        <v>0</v>
      </c>
      <c r="J66" s="39">
        <v>0</v>
      </c>
      <c r="K66" s="39">
        <v>0</v>
      </c>
      <c r="L66" s="39">
        <v>0</v>
      </c>
      <c r="M66" s="40" t="s">
        <v>16</v>
      </c>
      <c r="N66" s="2">
        <v>2015</v>
      </c>
      <c r="O66" s="2">
        <v>2021</v>
      </c>
      <c r="P66" s="2" t="s">
        <v>48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0" t="s">
        <v>108</v>
      </c>
      <c r="B67" s="30" t="s">
        <v>146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2">
        <v>2015</v>
      </c>
      <c r="O67" s="23">
        <v>2021</v>
      </c>
      <c r="P67" s="23" t="s">
        <v>48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12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2">
        <v>2015</v>
      </c>
      <c r="O68" s="2">
        <v>2021</v>
      </c>
      <c r="P68" s="2" t="s">
        <v>48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0" t="s">
        <v>110</v>
      </c>
      <c r="B69" s="30" t="s">
        <v>170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v>0</v>
      </c>
      <c r="J69" s="31">
        <v>0</v>
      </c>
      <c r="K69" s="31">
        <v>0</v>
      </c>
      <c r="L69" s="31">
        <v>0</v>
      </c>
      <c r="M69" s="42" t="s">
        <v>114</v>
      </c>
      <c r="N69" s="22">
        <v>2015</v>
      </c>
      <c r="O69" s="23">
        <v>2021</v>
      </c>
      <c r="P69" s="23" t="s">
        <v>48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12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2">
        <v>2015</v>
      </c>
      <c r="O70" s="2">
        <v>2021</v>
      </c>
      <c r="P70" s="2" t="s">
        <v>48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12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43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12" t="s">
        <v>161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43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0" t="s">
        <v>162</v>
      </c>
      <c r="B73" s="30" t="s">
        <v>179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12" t="s">
        <v>165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27.5">
      <c r="A75" s="10" t="s">
        <v>166</v>
      </c>
      <c r="B75" s="30" t="s">
        <v>180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12" t="s">
        <v>167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89.25">
      <c r="A77" s="10" t="s">
        <v>171</v>
      </c>
      <c r="B77" s="30" t="s">
        <v>181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12" t="s">
        <v>172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27.5">
      <c r="A79" s="10" t="s">
        <v>173</v>
      </c>
      <c r="B79" s="30" t="s">
        <v>182</v>
      </c>
      <c r="C79" s="31">
        <f>SUM(C80)</f>
        <v>284.95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0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12" t="s">
        <v>174</v>
      </c>
      <c r="B80" s="38" t="s">
        <v>6</v>
      </c>
      <c r="C80" s="39">
        <f>SUM(D80:L80)</f>
        <v>284.95</v>
      </c>
      <c r="D80" s="39">
        <v>0</v>
      </c>
      <c r="E80" s="39">
        <v>0</v>
      </c>
      <c r="F80" s="39">
        <v>0</v>
      </c>
      <c r="G80" s="39">
        <v>0</v>
      </c>
      <c r="H80" s="43">
        <v>284.95</v>
      </c>
      <c r="I80" s="39">
        <v>0</v>
      </c>
      <c r="J80" s="39">
        <v>0</v>
      </c>
      <c r="K80" s="39">
        <v>0</v>
      </c>
      <c r="L80" s="39">
        <v>0</v>
      </c>
      <c r="M80" s="40" t="s">
        <v>16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10" t="s">
        <v>175</v>
      </c>
      <c r="B81" s="30" t="s">
        <v>183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12" t="s">
        <v>176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43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12" t="s">
        <v>177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43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0.25" customHeight="1">
      <c r="A84" s="10" t="s">
        <v>46</v>
      </c>
      <c r="B84" s="47" t="s">
        <v>5</v>
      </c>
      <c r="C84" s="48"/>
      <c r="D84" s="48"/>
      <c r="E84" s="48"/>
      <c r="F84" s="48"/>
      <c r="G84" s="48"/>
      <c r="H84" s="48"/>
      <c r="I84" s="48"/>
      <c r="J84" s="48"/>
      <c r="K84" s="48"/>
      <c r="L84" s="49"/>
      <c r="M84" s="30" t="s">
        <v>16</v>
      </c>
      <c r="N84" s="22">
        <v>2015</v>
      </c>
      <c r="O84" s="23">
        <v>2021</v>
      </c>
      <c r="P84" s="23" t="s">
        <v>48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78.75" customHeight="1">
      <c r="A85" s="10" t="s">
        <v>115</v>
      </c>
      <c r="B85" s="30" t="s">
        <v>49</v>
      </c>
      <c r="C85" s="31">
        <f>SUM(D85:L85)</f>
        <v>290504.20999999996</v>
      </c>
      <c r="D85" s="31">
        <v>35870.41</v>
      </c>
      <c r="E85" s="31">
        <f aca="true" t="shared" si="25" ref="E85:L85">SUM(E86:E87)</f>
        <v>39409.18</v>
      </c>
      <c r="F85" s="31">
        <f t="shared" si="25"/>
        <v>38336.649999999994</v>
      </c>
      <c r="G85" s="31">
        <f t="shared" si="25"/>
        <v>42392.86</v>
      </c>
      <c r="H85" s="31">
        <f t="shared" si="25"/>
        <v>46069.75</v>
      </c>
      <c r="I85" s="31">
        <f t="shared" si="25"/>
        <v>43131.6</v>
      </c>
      <c r="J85" s="31">
        <f t="shared" si="25"/>
        <v>45293.76</v>
      </c>
      <c r="K85" s="31">
        <f t="shared" si="25"/>
        <v>0</v>
      </c>
      <c r="L85" s="31">
        <f t="shared" si="25"/>
        <v>0</v>
      </c>
      <c r="M85" s="30" t="s">
        <v>16</v>
      </c>
      <c r="N85" s="22">
        <v>2015</v>
      </c>
      <c r="O85" s="23">
        <v>2021</v>
      </c>
      <c r="P85" s="23" t="s">
        <v>48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11" t="s">
        <v>116</v>
      </c>
      <c r="B86" s="32" t="s">
        <v>19</v>
      </c>
      <c r="C86" s="33">
        <f>SUM(D86:L86)</f>
        <v>8629.4</v>
      </c>
      <c r="D86" s="33">
        <v>1976.5</v>
      </c>
      <c r="E86" s="33">
        <v>1815.1</v>
      </c>
      <c r="F86" s="33">
        <f>SUM(F90)</f>
        <v>1200.7</v>
      </c>
      <c r="G86" s="33">
        <f>G90</f>
        <v>1737.3</v>
      </c>
      <c r="H86" s="33">
        <f>+H90</f>
        <v>1899.8</v>
      </c>
      <c r="I86" s="33">
        <v>0</v>
      </c>
      <c r="J86" s="33">
        <v>0</v>
      </c>
      <c r="K86" s="33">
        <v>0</v>
      </c>
      <c r="L86" s="33">
        <v>0</v>
      </c>
      <c r="M86" s="32" t="s">
        <v>16</v>
      </c>
      <c r="N86" s="24">
        <v>2015</v>
      </c>
      <c r="O86" s="25">
        <v>2021</v>
      </c>
      <c r="P86" s="25" t="s">
        <v>48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11" t="s">
        <v>117</v>
      </c>
      <c r="B87" s="32" t="s">
        <v>6</v>
      </c>
      <c r="C87" s="33">
        <f>SUM(D87:L87)</f>
        <v>281874.81</v>
      </c>
      <c r="D87" s="33">
        <v>33893.91</v>
      </c>
      <c r="E87" s="33">
        <f>SUM(E91)</f>
        <v>37594.08</v>
      </c>
      <c r="F87" s="33">
        <f>SUM(F91)</f>
        <v>37135.95</v>
      </c>
      <c r="G87" s="33">
        <f aca="true" t="shared" si="26" ref="G87:L87">SUM(G91)</f>
        <v>40655.56</v>
      </c>
      <c r="H87" s="33">
        <f t="shared" si="26"/>
        <v>44169.95</v>
      </c>
      <c r="I87" s="33">
        <f t="shared" si="26"/>
        <v>43131.6</v>
      </c>
      <c r="J87" s="33">
        <f t="shared" si="26"/>
        <v>45293.76</v>
      </c>
      <c r="K87" s="33">
        <f t="shared" si="26"/>
        <v>0</v>
      </c>
      <c r="L87" s="33">
        <f t="shared" si="26"/>
        <v>0</v>
      </c>
      <c r="M87" s="32" t="s">
        <v>16</v>
      </c>
      <c r="N87" s="24">
        <v>2015</v>
      </c>
      <c r="O87" s="25">
        <v>2021</v>
      </c>
      <c r="P87" s="25" t="s">
        <v>48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10" t="s">
        <v>118</v>
      </c>
      <c r="B88" s="30" t="s">
        <v>3</v>
      </c>
      <c r="C88" s="31" t="s">
        <v>16</v>
      </c>
      <c r="D88" s="31" t="s">
        <v>16</v>
      </c>
      <c r="E88" s="31" t="s">
        <v>16</v>
      </c>
      <c r="F88" s="31" t="s">
        <v>16</v>
      </c>
      <c r="G88" s="31" t="s">
        <v>16</v>
      </c>
      <c r="H88" s="31" t="s">
        <v>16</v>
      </c>
      <c r="I88" s="31" t="s">
        <v>16</v>
      </c>
      <c r="J88" s="31" t="s">
        <v>16</v>
      </c>
      <c r="K88" s="31" t="s">
        <v>16</v>
      </c>
      <c r="L88" s="31" t="s">
        <v>16</v>
      </c>
      <c r="M88" s="30" t="s">
        <v>16</v>
      </c>
      <c r="N88" s="22">
        <v>2015</v>
      </c>
      <c r="O88" s="23">
        <v>2021</v>
      </c>
      <c r="P88" s="23" t="s">
        <v>48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25.5">
      <c r="A89" s="10" t="s">
        <v>119</v>
      </c>
      <c r="B89" s="30" t="s">
        <v>27</v>
      </c>
      <c r="C89" s="31">
        <f>SUM(D89:L89)</f>
        <v>290504.20999999996</v>
      </c>
      <c r="D89" s="31">
        <v>35870.41</v>
      </c>
      <c r="E89" s="31">
        <f aca="true" t="shared" si="27" ref="E89:L89">SUM(E90:E91)</f>
        <v>39409.18</v>
      </c>
      <c r="F89" s="31">
        <f t="shared" si="27"/>
        <v>38336.649999999994</v>
      </c>
      <c r="G89" s="31">
        <f t="shared" si="27"/>
        <v>42392.86</v>
      </c>
      <c r="H89" s="31">
        <f>SUM(H90:H91)</f>
        <v>46069.75</v>
      </c>
      <c r="I89" s="31">
        <f t="shared" si="27"/>
        <v>43131.6</v>
      </c>
      <c r="J89" s="31">
        <f t="shared" si="27"/>
        <v>45293.76</v>
      </c>
      <c r="K89" s="31">
        <f t="shared" si="27"/>
        <v>0</v>
      </c>
      <c r="L89" s="31">
        <f t="shared" si="27"/>
        <v>0</v>
      </c>
      <c r="M89" s="30" t="s">
        <v>16</v>
      </c>
      <c r="N89" s="22">
        <v>2015</v>
      </c>
      <c r="O89" s="23">
        <v>2021</v>
      </c>
      <c r="P89" s="23" t="s">
        <v>48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11" t="s">
        <v>120</v>
      </c>
      <c r="B90" s="32" t="s">
        <v>19</v>
      </c>
      <c r="C90" s="33">
        <f>SUM(D90:L90)</f>
        <v>8629.4</v>
      </c>
      <c r="D90" s="33">
        <v>1976.5</v>
      </c>
      <c r="E90" s="33">
        <v>1815.1</v>
      </c>
      <c r="F90" s="33">
        <f>F93+F98</f>
        <v>1200.7</v>
      </c>
      <c r="G90" s="33">
        <f>G93+G98</f>
        <v>1737.3</v>
      </c>
      <c r="H90" s="33">
        <f>+H92</f>
        <v>1899.8</v>
      </c>
      <c r="I90" s="33">
        <v>0</v>
      </c>
      <c r="J90" s="33">
        <v>0</v>
      </c>
      <c r="K90" s="33">
        <v>0</v>
      </c>
      <c r="L90" s="33">
        <v>0</v>
      </c>
      <c r="M90" s="32" t="s">
        <v>16</v>
      </c>
      <c r="N90" s="24">
        <v>2015</v>
      </c>
      <c r="O90" s="25">
        <v>2021</v>
      </c>
      <c r="P90" s="25" t="s">
        <v>48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2.75">
      <c r="A91" s="11" t="s">
        <v>121</v>
      </c>
      <c r="B91" s="32" t="s">
        <v>6</v>
      </c>
      <c r="C91" s="33">
        <f>SUM(D91:L91)</f>
        <v>281874.81</v>
      </c>
      <c r="D91" s="33">
        <v>33893.91</v>
      </c>
      <c r="E91" s="33">
        <f>E97+E101</f>
        <v>37594.08</v>
      </c>
      <c r="F91" s="33">
        <f aca="true" t="shared" si="28" ref="F91:L91">F95+F97+F101+F105+F107</f>
        <v>37135.95</v>
      </c>
      <c r="G91" s="33">
        <f t="shared" si="28"/>
        <v>40655.56</v>
      </c>
      <c r="H91" s="33">
        <f>H95+H97+H101+H105+H107+H103</f>
        <v>44169.95</v>
      </c>
      <c r="I91" s="33">
        <f t="shared" si="28"/>
        <v>43131.6</v>
      </c>
      <c r="J91" s="33">
        <f t="shared" si="28"/>
        <v>45293.76</v>
      </c>
      <c r="K91" s="33">
        <f t="shared" si="28"/>
        <v>0</v>
      </c>
      <c r="L91" s="33">
        <f t="shared" si="28"/>
        <v>0</v>
      </c>
      <c r="M91" s="32" t="s">
        <v>16</v>
      </c>
      <c r="N91" s="24">
        <v>2015</v>
      </c>
      <c r="O91" s="25">
        <v>2021</v>
      </c>
      <c r="P91" s="25" t="s">
        <v>48</v>
      </c>
      <c r="Q91" s="1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222.75" customHeight="1">
      <c r="A92" s="10" t="s">
        <v>122</v>
      </c>
      <c r="B92" s="30" t="s">
        <v>164</v>
      </c>
      <c r="C92" s="31">
        <f>SUM(D92:L92)</f>
        <v>8629.4</v>
      </c>
      <c r="D92" s="31">
        <v>1976.5</v>
      </c>
      <c r="E92" s="31">
        <v>1815.1</v>
      </c>
      <c r="F92" s="31">
        <f>SUM(F93)</f>
        <v>1200.7</v>
      </c>
      <c r="G92" s="31">
        <f>SUM(G93)</f>
        <v>1737.3</v>
      </c>
      <c r="H92" s="31">
        <f>+H93</f>
        <v>1899.8</v>
      </c>
      <c r="I92" s="31">
        <v>0</v>
      </c>
      <c r="J92" s="31">
        <v>0</v>
      </c>
      <c r="K92" s="31">
        <v>0</v>
      </c>
      <c r="L92" s="31">
        <v>0</v>
      </c>
      <c r="M92" s="30" t="s">
        <v>12</v>
      </c>
      <c r="N92" s="22">
        <v>2015</v>
      </c>
      <c r="O92" s="23">
        <v>2021</v>
      </c>
      <c r="P92" s="23" t="s">
        <v>48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12" t="s">
        <v>123</v>
      </c>
      <c r="B93" s="38" t="s">
        <v>19</v>
      </c>
      <c r="C93" s="39">
        <f>SUM(D93:L93)</f>
        <v>8629.4</v>
      </c>
      <c r="D93" s="39">
        <v>1976.5</v>
      </c>
      <c r="E93" s="39">
        <v>1815.1</v>
      </c>
      <c r="F93" s="39">
        <v>1200.7</v>
      </c>
      <c r="G93" s="39">
        <v>1737.3</v>
      </c>
      <c r="H93" s="43">
        <v>1899.8</v>
      </c>
      <c r="I93" s="39">
        <v>0</v>
      </c>
      <c r="J93" s="39">
        <v>0</v>
      </c>
      <c r="K93" s="39">
        <v>0</v>
      </c>
      <c r="L93" s="39">
        <v>0</v>
      </c>
      <c r="M93" s="40" t="s">
        <v>16</v>
      </c>
      <c r="N93" s="2">
        <v>2015</v>
      </c>
      <c r="O93" s="2">
        <v>2021</v>
      </c>
      <c r="P93" s="2" t="s">
        <v>48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09.5" customHeight="1">
      <c r="A94" s="10" t="s">
        <v>124</v>
      </c>
      <c r="B94" s="30" t="s">
        <v>31</v>
      </c>
      <c r="C94" s="31">
        <f>SUM(C95)</f>
        <v>154</v>
      </c>
      <c r="D94" s="31">
        <v>0</v>
      </c>
      <c r="E94" s="31">
        <v>0</v>
      </c>
      <c r="F94" s="31">
        <v>0</v>
      </c>
      <c r="G94" s="31">
        <f>SUM(G95)</f>
        <v>154</v>
      </c>
      <c r="H94" s="31">
        <v>0</v>
      </c>
      <c r="I94" s="31">
        <f>SUM(I95)</f>
        <v>0</v>
      </c>
      <c r="J94" s="31">
        <f>SUM(J95)</f>
        <v>0</v>
      </c>
      <c r="K94" s="31">
        <f>SUM(K95)</f>
        <v>0</v>
      </c>
      <c r="L94" s="31">
        <f>SUM(L95)</f>
        <v>0</v>
      </c>
      <c r="M94" s="30" t="s">
        <v>2</v>
      </c>
      <c r="N94" s="22">
        <v>2015</v>
      </c>
      <c r="O94" s="23">
        <v>2021</v>
      </c>
      <c r="P94" s="23" t="s">
        <v>48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12" t="s">
        <v>125</v>
      </c>
      <c r="B95" s="38" t="s">
        <v>6</v>
      </c>
      <c r="C95" s="39">
        <f aca="true" t="shared" si="29" ref="C95:C107">SUM(D95:L95)</f>
        <v>154</v>
      </c>
      <c r="D95" s="39">
        <v>0</v>
      </c>
      <c r="E95" s="39">
        <v>0</v>
      </c>
      <c r="F95" s="39">
        <v>0</v>
      </c>
      <c r="G95" s="39">
        <v>154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40" t="s">
        <v>16</v>
      </c>
      <c r="N95" s="2">
        <v>2015</v>
      </c>
      <c r="O95" s="2">
        <v>2021</v>
      </c>
      <c r="P95" s="2" t="s">
        <v>48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95.25" customHeight="1">
      <c r="A96" s="10" t="s">
        <v>126</v>
      </c>
      <c r="B96" s="30" t="s">
        <v>37</v>
      </c>
      <c r="C96" s="31">
        <f t="shared" si="29"/>
        <v>278531.93</v>
      </c>
      <c r="D96" s="31">
        <v>32793.91</v>
      </c>
      <c r="E96" s="31">
        <f>SUM(E97)</f>
        <v>37294.08</v>
      </c>
      <c r="F96" s="31">
        <f>SUM(F97:F98)</f>
        <v>36685.95</v>
      </c>
      <c r="G96" s="31">
        <f aca="true" t="shared" si="30" ref="G96:L96">SUM(G97)</f>
        <v>40201.03</v>
      </c>
      <c r="H96" s="31">
        <f t="shared" si="30"/>
        <v>43131.6</v>
      </c>
      <c r="I96" s="31">
        <f t="shared" si="30"/>
        <v>43131.6</v>
      </c>
      <c r="J96" s="31">
        <f t="shared" si="30"/>
        <v>45293.76</v>
      </c>
      <c r="K96" s="31">
        <f t="shared" si="30"/>
        <v>0</v>
      </c>
      <c r="L96" s="31">
        <f t="shared" si="30"/>
        <v>0</v>
      </c>
      <c r="M96" s="30" t="s">
        <v>39</v>
      </c>
      <c r="N96" s="22">
        <v>2015</v>
      </c>
      <c r="O96" s="23">
        <v>2021</v>
      </c>
      <c r="P96" s="23" t="s">
        <v>48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12" t="s">
        <v>127</v>
      </c>
      <c r="B97" s="38" t="s">
        <v>6</v>
      </c>
      <c r="C97" s="39">
        <f t="shared" si="29"/>
        <v>278531.93</v>
      </c>
      <c r="D97" s="39">
        <v>32793.91</v>
      </c>
      <c r="E97" s="39">
        <v>37294.08</v>
      </c>
      <c r="F97" s="39">
        <v>36685.95</v>
      </c>
      <c r="G97" s="39">
        <v>40201.03</v>
      </c>
      <c r="H97" s="43">
        <v>43131.6</v>
      </c>
      <c r="I97" s="39">
        <v>43131.6</v>
      </c>
      <c r="J97" s="39">
        <v>45293.76</v>
      </c>
      <c r="K97" s="39">
        <v>0</v>
      </c>
      <c r="L97" s="39">
        <v>0</v>
      </c>
      <c r="M97" s="40" t="s">
        <v>16</v>
      </c>
      <c r="N97" s="2">
        <v>2015</v>
      </c>
      <c r="O97" s="2">
        <v>2021</v>
      </c>
      <c r="P97" s="2" t="s">
        <v>48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12" t="s">
        <v>128</v>
      </c>
      <c r="B98" s="38" t="s">
        <v>19</v>
      </c>
      <c r="C98" s="39">
        <f t="shared" si="29"/>
        <v>0</v>
      </c>
      <c r="D98" s="39"/>
      <c r="E98" s="39"/>
      <c r="F98" s="39">
        <v>0</v>
      </c>
      <c r="G98" s="39"/>
      <c r="H98" s="39"/>
      <c r="I98" s="39"/>
      <c r="J98" s="39"/>
      <c r="K98" s="39"/>
      <c r="L98" s="39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5.25" customHeight="1">
      <c r="A99" s="10" t="s">
        <v>129</v>
      </c>
      <c r="B99" s="30" t="s">
        <v>147</v>
      </c>
      <c r="C99" s="31">
        <f t="shared" si="29"/>
        <v>2080.5299999999997</v>
      </c>
      <c r="D99" s="31">
        <v>1100</v>
      </c>
      <c r="E99" s="31">
        <v>300</v>
      </c>
      <c r="F99" s="31">
        <f aca="true" t="shared" si="31" ref="F99:L99">SUM(F100:F101)</f>
        <v>380</v>
      </c>
      <c r="G99" s="31">
        <f t="shared" si="31"/>
        <v>300.53</v>
      </c>
      <c r="H99" s="31">
        <f t="shared" si="31"/>
        <v>0</v>
      </c>
      <c r="I99" s="31">
        <f t="shared" si="31"/>
        <v>0</v>
      </c>
      <c r="J99" s="31">
        <f t="shared" si="31"/>
        <v>0</v>
      </c>
      <c r="K99" s="31">
        <f t="shared" si="31"/>
        <v>0</v>
      </c>
      <c r="L99" s="31">
        <f t="shared" si="31"/>
        <v>0</v>
      </c>
      <c r="M99" s="30" t="s">
        <v>2</v>
      </c>
      <c r="N99" s="22">
        <v>2015</v>
      </c>
      <c r="O99" s="23">
        <v>2021</v>
      </c>
      <c r="P99" s="23" t="s">
        <v>48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12" t="s">
        <v>130</v>
      </c>
      <c r="B100" s="38" t="s">
        <v>19</v>
      </c>
      <c r="C100" s="39">
        <f t="shared" si="29"/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40" t="s">
        <v>16</v>
      </c>
      <c r="N100" s="2">
        <v>2015</v>
      </c>
      <c r="O100" s="2">
        <v>2021</v>
      </c>
      <c r="P100" s="2" t="s">
        <v>48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12" t="s">
        <v>131</v>
      </c>
      <c r="B101" s="38" t="s">
        <v>6</v>
      </c>
      <c r="C101" s="39">
        <f t="shared" si="29"/>
        <v>2080.5299999999997</v>
      </c>
      <c r="D101" s="39">
        <v>1100</v>
      </c>
      <c r="E101" s="39">
        <v>300</v>
      </c>
      <c r="F101" s="39">
        <v>380</v>
      </c>
      <c r="G101" s="39">
        <v>300.53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40" t="s">
        <v>16</v>
      </c>
      <c r="N101" s="2">
        <v>2015</v>
      </c>
      <c r="O101" s="2">
        <v>2021</v>
      </c>
      <c r="P101" s="2" t="s">
        <v>48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80.75" customHeight="1">
      <c r="A102" s="10" t="s">
        <v>132</v>
      </c>
      <c r="B102" s="30" t="s">
        <v>158</v>
      </c>
      <c r="C102" s="31">
        <f>SUM(D102:L102)</f>
        <v>1038.35</v>
      </c>
      <c r="D102" s="31">
        <v>0</v>
      </c>
      <c r="E102" s="31">
        <v>0</v>
      </c>
      <c r="F102" s="31">
        <v>0</v>
      </c>
      <c r="G102" s="31">
        <v>0</v>
      </c>
      <c r="H102" s="31">
        <f>SUM(H103)</f>
        <v>1038.35</v>
      </c>
      <c r="I102" s="31">
        <v>0</v>
      </c>
      <c r="J102" s="31">
        <v>0</v>
      </c>
      <c r="K102" s="31">
        <v>0</v>
      </c>
      <c r="L102" s="31">
        <v>0</v>
      </c>
      <c r="M102" s="3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2.75">
      <c r="A103" s="12" t="s">
        <v>133</v>
      </c>
      <c r="B103" s="38" t="s">
        <v>6</v>
      </c>
      <c r="C103" s="39">
        <f>SUM(D103:L103)</f>
        <v>1038.35</v>
      </c>
      <c r="D103" s="39">
        <v>0</v>
      </c>
      <c r="E103" s="39">
        <v>0</v>
      </c>
      <c r="F103" s="39">
        <v>0</v>
      </c>
      <c r="G103" s="39">
        <v>0</v>
      </c>
      <c r="H103" s="43">
        <v>1038.35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1" customHeight="1">
      <c r="A104" s="10" t="s">
        <v>134</v>
      </c>
      <c r="B104" s="30" t="s">
        <v>148</v>
      </c>
      <c r="C104" s="31">
        <f t="shared" si="29"/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0" t="s">
        <v>2</v>
      </c>
      <c r="N104" s="22">
        <v>2015</v>
      </c>
      <c r="O104" s="23">
        <v>2021</v>
      </c>
      <c r="P104" s="23" t="s">
        <v>48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12" t="s">
        <v>135</v>
      </c>
      <c r="B105" s="38" t="s">
        <v>6</v>
      </c>
      <c r="C105" s="39">
        <f t="shared" si="29"/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40" t="s">
        <v>16</v>
      </c>
      <c r="N105" s="2">
        <v>2015</v>
      </c>
      <c r="O105" s="2">
        <v>2021</v>
      </c>
      <c r="P105" s="2" t="s">
        <v>48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69.75" customHeight="1">
      <c r="A106" s="10" t="s">
        <v>150</v>
      </c>
      <c r="B106" s="30" t="s">
        <v>149</v>
      </c>
      <c r="C106" s="31">
        <f t="shared" si="29"/>
        <v>70</v>
      </c>
      <c r="D106" s="31">
        <v>0</v>
      </c>
      <c r="E106" s="31">
        <v>0</v>
      </c>
      <c r="F106" s="31">
        <f>SUM(F107)</f>
        <v>70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12" t="s">
        <v>151</v>
      </c>
      <c r="B107" s="38" t="s">
        <v>6</v>
      </c>
      <c r="C107" s="39">
        <f t="shared" si="29"/>
        <v>70</v>
      </c>
      <c r="D107" s="39">
        <v>0</v>
      </c>
      <c r="E107" s="39">
        <v>0</v>
      </c>
      <c r="F107" s="39">
        <v>70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 t="s">
        <v>16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31.5" customHeight="1">
      <c r="A108" s="10" t="s">
        <v>47</v>
      </c>
      <c r="B108" s="47" t="s">
        <v>169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9"/>
      <c r="M108" s="30" t="s">
        <v>16</v>
      </c>
      <c r="N108" s="22">
        <v>2015</v>
      </c>
      <c r="O108" s="23">
        <v>2021</v>
      </c>
      <c r="P108" s="23" t="s">
        <v>48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17" customHeight="1">
      <c r="A109" s="10" t="s">
        <v>136</v>
      </c>
      <c r="B109" s="30" t="s">
        <v>159</v>
      </c>
      <c r="C109" s="31">
        <f>SUM(D109:L109)</f>
        <v>136378.18</v>
      </c>
      <c r="D109" s="31">
        <v>12649.56</v>
      </c>
      <c r="E109" s="31">
        <f>SUM(E110)</f>
        <v>13133.15</v>
      </c>
      <c r="F109" s="31">
        <f>SUM(F110:F110)</f>
        <v>13981.15</v>
      </c>
      <c r="G109" s="31">
        <f aca="true" t="shared" si="32" ref="G109:L109">SUM(G110)</f>
        <v>22355.11</v>
      </c>
      <c r="H109" s="31">
        <f t="shared" si="32"/>
        <v>24198.36</v>
      </c>
      <c r="I109" s="31">
        <f t="shared" si="32"/>
        <v>24557.02</v>
      </c>
      <c r="J109" s="31">
        <f t="shared" si="32"/>
        <v>25503.83</v>
      </c>
      <c r="K109" s="31">
        <f t="shared" si="32"/>
        <v>0</v>
      </c>
      <c r="L109" s="31">
        <f t="shared" si="32"/>
        <v>0</v>
      </c>
      <c r="M109" s="30" t="s">
        <v>16</v>
      </c>
      <c r="N109" s="22">
        <v>2015</v>
      </c>
      <c r="O109" s="23">
        <v>2021</v>
      </c>
      <c r="P109" s="23" t="s">
        <v>48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11" t="s">
        <v>137</v>
      </c>
      <c r="B110" s="32" t="s">
        <v>6</v>
      </c>
      <c r="C110" s="33">
        <f>SUM(D110:L110)</f>
        <v>136378.18</v>
      </c>
      <c r="D110" s="33">
        <v>12649.56</v>
      </c>
      <c r="E110" s="33">
        <f aca="true" t="shared" si="33" ref="E110:L110">SUM(E113)</f>
        <v>13133.15</v>
      </c>
      <c r="F110" s="33">
        <f t="shared" si="33"/>
        <v>13981.15</v>
      </c>
      <c r="G110" s="33">
        <f t="shared" si="33"/>
        <v>22355.11</v>
      </c>
      <c r="H110" s="33">
        <f t="shared" si="33"/>
        <v>24198.36</v>
      </c>
      <c r="I110" s="33">
        <f t="shared" si="33"/>
        <v>24557.02</v>
      </c>
      <c r="J110" s="33">
        <f t="shared" si="33"/>
        <v>25503.83</v>
      </c>
      <c r="K110" s="33">
        <f t="shared" si="33"/>
        <v>0</v>
      </c>
      <c r="L110" s="33">
        <f t="shared" si="33"/>
        <v>0</v>
      </c>
      <c r="M110" s="32" t="s">
        <v>16</v>
      </c>
      <c r="N110" s="24">
        <v>2015</v>
      </c>
      <c r="O110" s="25">
        <v>2021</v>
      </c>
      <c r="P110" s="25" t="s">
        <v>48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10" t="s">
        <v>138</v>
      </c>
      <c r="B111" s="30" t="s">
        <v>3</v>
      </c>
      <c r="C111" s="31" t="s">
        <v>16</v>
      </c>
      <c r="D111" s="31" t="s">
        <v>16</v>
      </c>
      <c r="E111" s="31" t="s">
        <v>16</v>
      </c>
      <c r="F111" s="31" t="s">
        <v>16</v>
      </c>
      <c r="G111" s="31" t="s">
        <v>16</v>
      </c>
      <c r="H111" s="31" t="s">
        <v>16</v>
      </c>
      <c r="I111" s="31" t="s">
        <v>16</v>
      </c>
      <c r="J111" s="31" t="s">
        <v>16</v>
      </c>
      <c r="K111" s="31" t="s">
        <v>16</v>
      </c>
      <c r="L111" s="31" t="s">
        <v>16</v>
      </c>
      <c r="M111" s="30" t="s">
        <v>16</v>
      </c>
      <c r="N111" s="22">
        <v>2015</v>
      </c>
      <c r="O111" s="23">
        <v>2021</v>
      </c>
      <c r="P111" s="23" t="s">
        <v>48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40.5" customHeight="1">
      <c r="A112" s="10" t="s">
        <v>139</v>
      </c>
      <c r="B112" s="30" t="s">
        <v>27</v>
      </c>
      <c r="C112" s="31">
        <f>SUM(D112:L112)</f>
        <v>136378.18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4" ref="G112:L112">SUM(G113)</f>
        <v>22355.11</v>
      </c>
      <c r="H112" s="31">
        <f t="shared" si="34"/>
        <v>24198.36</v>
      </c>
      <c r="I112" s="31">
        <f t="shared" si="34"/>
        <v>24557.02</v>
      </c>
      <c r="J112" s="31">
        <f t="shared" si="34"/>
        <v>25503.83</v>
      </c>
      <c r="K112" s="31">
        <f t="shared" si="34"/>
        <v>0</v>
      </c>
      <c r="L112" s="31">
        <f t="shared" si="34"/>
        <v>0</v>
      </c>
      <c r="M112" s="30" t="s">
        <v>16</v>
      </c>
      <c r="N112" s="22">
        <v>2015</v>
      </c>
      <c r="O112" s="23">
        <v>2021</v>
      </c>
      <c r="P112" s="23" t="s">
        <v>48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2.75">
      <c r="A113" s="11" t="s">
        <v>140</v>
      </c>
      <c r="B113" s="32" t="s">
        <v>6</v>
      </c>
      <c r="C113" s="33">
        <f>SUM(D113:L113)</f>
        <v>136378.18</v>
      </c>
      <c r="D113" s="33">
        <v>12649.56</v>
      </c>
      <c r="E113" s="33">
        <f>E115+E117</f>
        <v>13133.15</v>
      </c>
      <c r="F113" s="33">
        <f>SUM(F117)</f>
        <v>13981.15</v>
      </c>
      <c r="G113" s="33">
        <f>SUM(G117)</f>
        <v>22355.11</v>
      </c>
      <c r="H113" s="33">
        <f>SUM(H117)</f>
        <v>24198.36</v>
      </c>
      <c r="I113" s="33">
        <f>I115+I117</f>
        <v>24557.02</v>
      </c>
      <c r="J113" s="33">
        <f>J115+J117</f>
        <v>25503.83</v>
      </c>
      <c r="K113" s="33">
        <f>K115+K117</f>
        <v>0</v>
      </c>
      <c r="L113" s="33">
        <f>L115+L117</f>
        <v>0</v>
      </c>
      <c r="M113" s="32" t="s">
        <v>16</v>
      </c>
      <c r="N113" s="24">
        <v>2015</v>
      </c>
      <c r="O113" s="25">
        <v>2021</v>
      </c>
      <c r="P113" s="25" t="s">
        <v>48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51">
      <c r="A114" s="10" t="s">
        <v>141</v>
      </c>
      <c r="B114" s="30" t="s">
        <v>22</v>
      </c>
      <c r="C114" s="31">
        <f>SUM(C115)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f>SUM(I115)</f>
        <v>0</v>
      </c>
      <c r="J114" s="31">
        <f>SUM(J115)</f>
        <v>0</v>
      </c>
      <c r="K114" s="31">
        <f>SUM(K115)</f>
        <v>0</v>
      </c>
      <c r="L114" s="31">
        <f>SUM(L115)</f>
        <v>0</v>
      </c>
      <c r="M114" s="30" t="s">
        <v>9</v>
      </c>
      <c r="N114" s="22">
        <v>2015</v>
      </c>
      <c r="O114" s="23">
        <v>2021</v>
      </c>
      <c r="P114" s="23" t="s">
        <v>48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12.75">
      <c r="A115" s="12" t="s">
        <v>142</v>
      </c>
      <c r="B115" s="38" t="s">
        <v>6</v>
      </c>
      <c r="C115" s="39">
        <f>SUM(D115:L115)</f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 t="s">
        <v>16</v>
      </c>
      <c r="N115" s="2">
        <v>2015</v>
      </c>
      <c r="O115" s="2">
        <v>2021</v>
      </c>
      <c r="P115" s="2" t="s">
        <v>48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44.25" customHeight="1">
      <c r="A116" s="10" t="s">
        <v>143</v>
      </c>
      <c r="B116" s="30" t="s">
        <v>35</v>
      </c>
      <c r="C116" s="31">
        <f>SUM(D116:L116)</f>
        <v>136378.18</v>
      </c>
      <c r="D116" s="31">
        <v>12649.56</v>
      </c>
      <c r="E116" s="31">
        <f>SUM(E117)</f>
        <v>13133.15</v>
      </c>
      <c r="F116" s="31">
        <f>SUM(F117:F117)</f>
        <v>13981.15</v>
      </c>
      <c r="G116" s="31">
        <f aca="true" t="shared" si="35" ref="G116:L116">SUM(G117)</f>
        <v>22355.11</v>
      </c>
      <c r="H116" s="31">
        <f t="shared" si="35"/>
        <v>24198.36</v>
      </c>
      <c r="I116" s="31">
        <f t="shared" si="35"/>
        <v>24557.02</v>
      </c>
      <c r="J116" s="31">
        <f t="shared" si="35"/>
        <v>25503.83</v>
      </c>
      <c r="K116" s="31">
        <f t="shared" si="35"/>
        <v>0</v>
      </c>
      <c r="L116" s="31">
        <f t="shared" si="35"/>
        <v>0</v>
      </c>
      <c r="M116" s="30" t="s">
        <v>34</v>
      </c>
      <c r="N116" s="22">
        <v>2015</v>
      </c>
      <c r="O116" s="23">
        <v>2021</v>
      </c>
      <c r="P116" s="23" t="s">
        <v>48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12.75">
      <c r="A117" s="12" t="s">
        <v>144</v>
      </c>
      <c r="B117" s="38" t="s">
        <v>6</v>
      </c>
      <c r="C117" s="39">
        <f>SUM(D117:L117)</f>
        <v>136378.18</v>
      </c>
      <c r="D117" s="39">
        <v>12649.56</v>
      </c>
      <c r="E117" s="39">
        <v>13133.15</v>
      </c>
      <c r="F117" s="39">
        <v>13981.15</v>
      </c>
      <c r="G117" s="39">
        <v>22355.11</v>
      </c>
      <c r="H117" s="43">
        <v>24198.36</v>
      </c>
      <c r="I117" s="39">
        <v>24557.02</v>
      </c>
      <c r="J117" s="39">
        <v>25503.83</v>
      </c>
      <c r="K117" s="39">
        <v>0</v>
      </c>
      <c r="L117" s="39">
        <v>0</v>
      </c>
      <c r="M117" s="40" t="s">
        <v>16</v>
      </c>
      <c r="N117" s="2">
        <v>2015</v>
      </c>
      <c r="O117" s="2">
        <v>2021</v>
      </c>
      <c r="P117" s="2" t="s">
        <v>48</v>
      </c>
      <c r="Q117" s="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13">
    <mergeCell ref="R4:R7"/>
    <mergeCell ref="B108:L108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4:L84"/>
    <mergeCell ref="J2:M2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UsheninaEA</cp:lastModifiedBy>
  <cp:lastPrinted>2020-11-19T11:57:45Z</cp:lastPrinted>
  <dcterms:created xsi:type="dcterms:W3CDTF">2017-04-19T06:32:02Z</dcterms:created>
  <dcterms:modified xsi:type="dcterms:W3CDTF">2020-11-19T11:57:58Z</dcterms:modified>
  <cp:category/>
  <cp:version/>
  <cp:contentType/>
  <cp:contentStatus/>
</cp:coreProperties>
</file>