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01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1">Расходы!$A$1:$H$69</definedName>
  </definedNames>
  <calcPr calcId="144525"/>
</workbook>
</file>

<file path=xl/calcChain.xml><?xml version="1.0" encoding="utf-8"?>
<calcChain xmlns="http://schemas.openxmlformats.org/spreadsheetml/2006/main">
  <c r="F212" i="4" l="1"/>
  <c r="F211" i="4"/>
  <c r="D210" i="4"/>
  <c r="C210" i="4"/>
  <c r="F210" i="4" s="1"/>
  <c r="F209" i="4"/>
  <c r="F208" i="4"/>
  <c r="D207" i="4"/>
  <c r="F207" i="4" s="1"/>
  <c r="C207" i="4"/>
  <c r="F206" i="4"/>
  <c r="F205" i="4"/>
  <c r="F204" i="4"/>
  <c r="D204" i="4"/>
  <c r="D203" i="4" s="1"/>
  <c r="F203" i="4" s="1"/>
  <c r="C204" i="4"/>
  <c r="C203" i="4"/>
  <c r="F202" i="4"/>
  <c r="E202" i="4"/>
  <c r="D201" i="4"/>
  <c r="F201" i="4" s="1"/>
  <c r="C201" i="4"/>
  <c r="F200" i="4"/>
  <c r="E200" i="4"/>
  <c r="F199" i="4"/>
  <c r="E199" i="4"/>
  <c r="F198" i="4"/>
  <c r="E198" i="4"/>
  <c r="F197" i="4"/>
  <c r="E197" i="4"/>
  <c r="F196" i="4"/>
  <c r="E196" i="4"/>
  <c r="F195" i="4"/>
  <c r="E195" i="4"/>
  <c r="F194" i="4"/>
  <c r="C194" i="4"/>
  <c r="E194" i="4" s="1"/>
  <c r="F193" i="4"/>
  <c r="E193" i="4"/>
  <c r="F192" i="4"/>
  <c r="D192" i="4"/>
  <c r="C192" i="4"/>
  <c r="E192" i="4" s="1"/>
  <c r="F191" i="4"/>
  <c r="E191" i="4"/>
  <c r="F190" i="4"/>
  <c r="E190" i="4"/>
  <c r="F189" i="4"/>
  <c r="E189" i="4"/>
  <c r="D189" i="4"/>
  <c r="D188" i="4"/>
  <c r="F187" i="4"/>
  <c r="E187" i="4"/>
  <c r="F186" i="4"/>
  <c r="E186" i="4"/>
  <c r="F185" i="4"/>
  <c r="D185" i="4"/>
  <c r="E185" i="4" s="1"/>
  <c r="C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D173" i="4"/>
  <c r="E173" i="4" s="1"/>
  <c r="C173" i="4"/>
  <c r="C171" i="4" s="1"/>
  <c r="F172" i="4"/>
  <c r="E172" i="4"/>
  <c r="D171" i="4"/>
  <c r="F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D161" i="4"/>
  <c r="C161" i="4"/>
  <c r="E161" i="4" s="1"/>
  <c r="F160" i="4"/>
  <c r="E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D150" i="4"/>
  <c r="C150" i="4"/>
  <c r="E150" i="4" s="1"/>
  <c r="D149" i="4"/>
  <c r="F149" i="4" s="1"/>
  <c r="C149" i="4"/>
  <c r="F148" i="4"/>
  <c r="E148" i="4"/>
  <c r="C148" i="4"/>
  <c r="E147" i="4"/>
  <c r="D147" i="4"/>
  <c r="F147" i="4" s="1"/>
  <c r="E146" i="4"/>
  <c r="D146" i="4"/>
  <c r="F146" i="4" s="1"/>
  <c r="D145" i="4"/>
  <c r="F145" i="4" s="1"/>
  <c r="C145" i="4"/>
  <c r="F142" i="4"/>
  <c r="E142" i="4"/>
  <c r="F141" i="4"/>
  <c r="D141" i="4"/>
  <c r="E141" i="4" s="1"/>
  <c r="C141" i="4"/>
  <c r="F140" i="4"/>
  <c r="F139" i="4"/>
  <c r="D139" i="4"/>
  <c r="C139" i="4"/>
  <c r="D138" i="4"/>
  <c r="F138" i="4" s="1"/>
  <c r="C138" i="4"/>
  <c r="F137" i="4"/>
  <c r="E137" i="4"/>
  <c r="F136" i="4"/>
  <c r="E136" i="4"/>
  <c r="F135" i="4"/>
  <c r="E135" i="4"/>
  <c r="D134" i="4"/>
  <c r="F134" i="4" s="1"/>
  <c r="C134" i="4"/>
  <c r="F133" i="4"/>
  <c r="E133" i="4"/>
  <c r="F132" i="4"/>
  <c r="E132" i="4"/>
  <c r="F131" i="4"/>
  <c r="E131" i="4"/>
  <c r="E130" i="4"/>
  <c r="D130" i="4"/>
  <c r="F130" i="4" s="1"/>
  <c r="C130" i="4"/>
  <c r="F129" i="4"/>
  <c r="E129" i="4"/>
  <c r="D128" i="4"/>
  <c r="F128" i="4" s="1"/>
  <c r="C128" i="4"/>
  <c r="F127" i="4"/>
  <c r="E127" i="4"/>
  <c r="F126" i="4"/>
  <c r="E126" i="4"/>
  <c r="D125" i="4"/>
  <c r="F125" i="4" s="1"/>
  <c r="C125" i="4"/>
  <c r="D124" i="4"/>
  <c r="F124" i="4" s="1"/>
  <c r="C124" i="4"/>
  <c r="F123" i="4"/>
  <c r="E123" i="4"/>
  <c r="E122" i="4"/>
  <c r="D122" i="4"/>
  <c r="F122" i="4" s="1"/>
  <c r="C122" i="4"/>
  <c r="F121" i="4"/>
  <c r="E121" i="4"/>
  <c r="D120" i="4"/>
  <c r="F120" i="4" s="1"/>
  <c r="C120" i="4"/>
  <c r="F119" i="4"/>
  <c r="E119" i="4"/>
  <c r="E118" i="4"/>
  <c r="D118" i="4"/>
  <c r="F118" i="4" s="1"/>
  <c r="C118" i="4"/>
  <c r="F117" i="4"/>
  <c r="E117" i="4"/>
  <c r="F116" i="4"/>
  <c r="E116" i="4"/>
  <c r="F115" i="4"/>
  <c r="E115" i="4"/>
  <c r="D114" i="4"/>
  <c r="E114" i="4" s="1"/>
  <c r="C114" i="4"/>
  <c r="F114" i="4" s="1"/>
  <c r="F113" i="4"/>
  <c r="E113" i="4"/>
  <c r="F112" i="4"/>
  <c r="E112" i="4"/>
  <c r="F111" i="4"/>
  <c r="E111" i="4"/>
  <c r="F110" i="4"/>
  <c r="E110" i="4"/>
  <c r="D110" i="4"/>
  <c r="C110" i="4"/>
  <c r="F109" i="4"/>
  <c r="F108" i="4"/>
  <c r="E108" i="4"/>
  <c r="F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D99" i="4"/>
  <c r="D92" i="4" s="1"/>
  <c r="C99" i="4"/>
  <c r="F98" i="4"/>
  <c r="E98" i="4"/>
  <c r="F97" i="4"/>
  <c r="E97" i="4"/>
  <c r="D96" i="4"/>
  <c r="F96" i="4" s="1"/>
  <c r="C96" i="4"/>
  <c r="F95" i="4"/>
  <c r="E95" i="4"/>
  <c r="F94" i="4"/>
  <c r="E94" i="4"/>
  <c r="D93" i="4"/>
  <c r="E93" i="4" s="1"/>
  <c r="C93" i="4"/>
  <c r="C92" i="4" s="1"/>
  <c r="C91" i="4" s="1"/>
  <c r="F90" i="4"/>
  <c r="E90" i="4"/>
  <c r="F89" i="4"/>
  <c r="E89" i="4"/>
  <c r="D88" i="4"/>
  <c r="F88" i="4" s="1"/>
  <c r="C88" i="4"/>
  <c r="F87" i="4"/>
  <c r="E87" i="4"/>
  <c r="F86" i="4"/>
  <c r="E86" i="4"/>
  <c r="D85" i="4"/>
  <c r="E85" i="4" s="1"/>
  <c r="C85" i="4"/>
  <c r="C84" i="4" s="1"/>
  <c r="D84" i="4"/>
  <c r="F84" i="4" s="1"/>
  <c r="F83" i="4"/>
  <c r="E83" i="4"/>
  <c r="F82" i="4"/>
  <c r="E82" i="4"/>
  <c r="F81" i="4"/>
  <c r="E81" i="4"/>
  <c r="F80" i="4"/>
  <c r="E80" i="4"/>
  <c r="D80" i="4"/>
  <c r="C80" i="4"/>
  <c r="F79" i="4"/>
  <c r="E79" i="4"/>
  <c r="F78" i="4"/>
  <c r="E78" i="4"/>
  <c r="F77" i="4"/>
  <c r="E77" i="4"/>
  <c r="D76" i="4"/>
  <c r="E76" i="4" s="1"/>
  <c r="C76" i="4"/>
  <c r="C75" i="4" s="1"/>
  <c r="D75" i="4"/>
  <c r="F74" i="4"/>
  <c r="E74" i="4"/>
  <c r="F73" i="4"/>
  <c r="E73" i="4"/>
  <c r="D73" i="4"/>
  <c r="D72" i="4" s="1"/>
  <c r="C73" i="4"/>
  <c r="F70" i="4"/>
  <c r="E70" i="4"/>
  <c r="F69" i="4"/>
  <c r="E69" i="4"/>
  <c r="F68" i="4"/>
  <c r="E68" i="4"/>
  <c r="F67" i="4"/>
  <c r="F66" i="4"/>
  <c r="E66" i="4"/>
  <c r="D65" i="4"/>
  <c r="E65" i="4" s="1"/>
  <c r="C65" i="4"/>
  <c r="F65" i="4" s="1"/>
  <c r="F63" i="4"/>
  <c r="E63" i="4"/>
  <c r="F62" i="4"/>
  <c r="E62" i="4"/>
  <c r="D61" i="4"/>
  <c r="E61" i="4" s="1"/>
  <c r="C61" i="4"/>
  <c r="C58" i="4" s="1"/>
  <c r="F60" i="4"/>
  <c r="E60" i="4"/>
  <c r="F59" i="4"/>
  <c r="E59" i="4"/>
  <c r="F57" i="4"/>
  <c r="F56" i="4"/>
  <c r="E56" i="4"/>
  <c r="F55" i="4"/>
  <c r="E55" i="4"/>
  <c r="D55" i="4"/>
  <c r="C55" i="4"/>
  <c r="F54" i="4"/>
  <c r="E54" i="4"/>
  <c r="F53" i="4"/>
  <c r="E53" i="4"/>
  <c r="F52" i="4"/>
  <c r="E52" i="4"/>
  <c r="D52" i="4"/>
  <c r="C52" i="4"/>
  <c r="F51" i="4"/>
  <c r="E51" i="4"/>
  <c r="F50" i="4"/>
  <c r="E50" i="4"/>
  <c r="F49" i="4"/>
  <c r="E49" i="4"/>
  <c r="D48" i="4"/>
  <c r="F48" i="4" s="1"/>
  <c r="C48" i="4"/>
  <c r="F47" i="4"/>
  <c r="E47" i="4"/>
  <c r="F46" i="4"/>
  <c r="E46" i="4"/>
  <c r="D46" i="4"/>
  <c r="C46" i="4"/>
  <c r="F45" i="4"/>
  <c r="E45" i="4"/>
  <c r="D44" i="4"/>
  <c r="F44" i="4" s="1"/>
  <c r="C44" i="4"/>
  <c r="F43" i="4"/>
  <c r="E43" i="4"/>
  <c r="F42" i="4"/>
  <c r="E42" i="4"/>
  <c r="D42" i="4"/>
  <c r="C42" i="4"/>
  <c r="F40" i="4"/>
  <c r="E40" i="4"/>
  <c r="F39" i="4"/>
  <c r="E39" i="4"/>
  <c r="F38" i="4"/>
  <c r="E38" i="4"/>
  <c r="D38" i="4"/>
  <c r="C38" i="4"/>
  <c r="F37" i="4"/>
  <c r="E37" i="4"/>
  <c r="F36" i="4"/>
  <c r="E36" i="4"/>
  <c r="D35" i="4"/>
  <c r="C35" i="4"/>
  <c r="E35" i="4" s="1"/>
  <c r="F34" i="4"/>
  <c r="E34" i="4"/>
  <c r="D33" i="4"/>
  <c r="E33" i="4" s="1"/>
  <c r="C33" i="4"/>
  <c r="C32" i="4" s="1"/>
  <c r="D32" i="4"/>
  <c r="F32" i="4" s="1"/>
  <c r="F31" i="4"/>
  <c r="E31" i="4"/>
  <c r="F30" i="4"/>
  <c r="E30" i="4"/>
  <c r="D30" i="4"/>
  <c r="C30" i="4"/>
  <c r="F29" i="4"/>
  <c r="E29" i="4"/>
  <c r="D28" i="4"/>
  <c r="F28" i="4" s="1"/>
  <c r="C28" i="4"/>
  <c r="F27" i="4"/>
  <c r="D26" i="4"/>
  <c r="F26" i="4" s="1"/>
  <c r="C26" i="4"/>
  <c r="C19" i="4" s="1"/>
  <c r="F25" i="4"/>
  <c r="F24" i="4"/>
  <c r="F23" i="4"/>
  <c r="E23" i="4"/>
  <c r="F22" i="4"/>
  <c r="F21" i="4"/>
  <c r="E21" i="4"/>
  <c r="D20" i="4"/>
  <c r="F20" i="4" s="1"/>
  <c r="C20" i="4"/>
  <c r="F18" i="4"/>
  <c r="E18" i="4"/>
  <c r="F17" i="4"/>
  <c r="E17" i="4"/>
  <c r="F16" i="4"/>
  <c r="E16" i="4"/>
  <c r="F15" i="4"/>
  <c r="E15" i="4"/>
  <c r="F14" i="4"/>
  <c r="E14" i="4"/>
  <c r="D13" i="4"/>
  <c r="F13" i="4" s="1"/>
  <c r="C13" i="4"/>
  <c r="C12" i="4"/>
  <c r="F11" i="4"/>
  <c r="E11" i="4"/>
  <c r="F10" i="4"/>
  <c r="E10" i="4"/>
  <c r="F9" i="4"/>
  <c r="E9" i="4"/>
  <c r="F8" i="4"/>
  <c r="E8" i="4"/>
  <c r="F7" i="4"/>
  <c r="E7" i="4"/>
  <c r="D6" i="4"/>
  <c r="E6" i="4" s="1"/>
  <c r="C6" i="4"/>
  <c r="C5" i="4" s="1"/>
  <c r="C41" i="4" l="1"/>
  <c r="C4" i="4" s="1"/>
  <c r="C72" i="4"/>
  <c r="C71" i="4" s="1"/>
  <c r="D71" i="4"/>
  <c r="F72" i="4"/>
  <c r="E72" i="4"/>
  <c r="F171" i="4"/>
  <c r="D91" i="4"/>
  <c r="F92" i="4"/>
  <c r="E92" i="4"/>
  <c r="F75" i="4"/>
  <c r="D12" i="4"/>
  <c r="F35" i="4"/>
  <c r="E28" i="4"/>
  <c r="E32" i="4"/>
  <c r="E44" i="4"/>
  <c r="E48" i="4"/>
  <c r="D58" i="4"/>
  <c r="E75" i="4"/>
  <c r="E84" i="4"/>
  <c r="E88" i="4"/>
  <c r="E96" i="4"/>
  <c r="E125" i="4"/>
  <c r="E134" i="4"/>
  <c r="C188" i="4"/>
  <c r="E188" i="4" s="1"/>
  <c r="F6" i="4"/>
  <c r="E13" i="4"/>
  <c r="C64" i="4"/>
  <c r="D144" i="4"/>
  <c r="D5" i="4"/>
  <c r="D19" i="4"/>
  <c r="D64" i="4"/>
  <c r="F33" i="4"/>
  <c r="F76" i="4"/>
  <c r="F85" i="4"/>
  <c r="F93" i="4"/>
  <c r="F173" i="4"/>
  <c r="E99" i="4"/>
  <c r="E120" i="4"/>
  <c r="E124" i="4"/>
  <c r="E128" i="4"/>
  <c r="E145" i="4"/>
  <c r="E20" i="4"/>
  <c r="F99" i="4"/>
  <c r="E149" i="4"/>
  <c r="F61" i="4"/>
  <c r="E138" i="4"/>
  <c r="E171" i="4"/>
  <c r="E201" i="4"/>
  <c r="E15" i="15"/>
  <c r="F15" i="15" s="1"/>
  <c r="D15" i="15"/>
  <c r="E12" i="4" l="1"/>
  <c r="F12" i="4"/>
  <c r="C144" i="4"/>
  <c r="C143" i="4" s="1"/>
  <c r="C213" i="4" s="1"/>
  <c r="F64" i="4"/>
  <c r="E64" i="4"/>
  <c r="F19" i="4"/>
  <c r="E19" i="4"/>
  <c r="F91" i="4"/>
  <c r="E91" i="4"/>
  <c r="F71" i="4"/>
  <c r="E71" i="4"/>
  <c r="F5" i="4"/>
  <c r="E5" i="4"/>
  <c r="D4" i="4"/>
  <c r="D143" i="4"/>
  <c r="F144" i="4"/>
  <c r="F188" i="4"/>
  <c r="F58" i="4"/>
  <c r="E58" i="4"/>
  <c r="D41" i="4"/>
  <c r="H55" i="14"/>
  <c r="D213" i="4" l="1"/>
  <c r="F4" i="4"/>
  <c r="E4" i="4"/>
  <c r="F143" i="4"/>
  <c r="E143" i="4"/>
  <c r="E41" i="4"/>
  <c r="F41" i="4"/>
  <c r="E144" i="4"/>
  <c r="C20" i="14"/>
  <c r="H14" i="14"/>
  <c r="F213" i="4" l="1"/>
  <c r="E213" i="4"/>
  <c r="F15" i="14"/>
  <c r="E18" i="15"/>
  <c r="C57" i="14" l="1"/>
  <c r="E47" i="14"/>
  <c r="F57" i="14"/>
  <c r="E57" i="14"/>
  <c r="H59" i="14"/>
  <c r="H51" i="14"/>
  <c r="F53" i="14"/>
  <c r="E53" i="14"/>
  <c r="C53" i="14"/>
  <c r="H56" i="14"/>
  <c r="D12" i="15" l="1"/>
  <c r="E6" i="14" l="1"/>
  <c r="E16" i="15" l="1"/>
  <c r="H10" i="14"/>
  <c r="E20" i="14" l="1"/>
  <c r="D10" i="15" l="1"/>
  <c r="D9" i="15" l="1"/>
  <c r="H39" i="14"/>
  <c r="F32" i="14"/>
  <c r="F61" i="14"/>
  <c r="H62" i="14" l="1"/>
  <c r="H60" i="14"/>
  <c r="H58" i="14"/>
  <c r="H54" i="14"/>
  <c r="H52" i="14"/>
  <c r="H50" i="14"/>
  <c r="H49" i="14"/>
  <c r="H48" i="14"/>
  <c r="H46" i="14"/>
  <c r="H44" i="14"/>
  <c r="H43" i="14"/>
  <c r="H41" i="14"/>
  <c r="H40" i="14"/>
  <c r="H38" i="14"/>
  <c r="H37" i="14"/>
  <c r="H35" i="14"/>
  <c r="H34" i="14"/>
  <c r="H33" i="14"/>
  <c r="H31" i="14"/>
  <c r="H30" i="14"/>
  <c r="H29" i="14"/>
  <c r="H28" i="14"/>
  <c r="H26" i="14"/>
  <c r="H25" i="14"/>
  <c r="H24" i="14"/>
  <c r="H23" i="14"/>
  <c r="H22" i="14"/>
  <c r="H21" i="14"/>
  <c r="H19" i="14"/>
  <c r="H18" i="14"/>
  <c r="H17" i="14"/>
  <c r="H8" i="14"/>
  <c r="H11" i="14"/>
  <c r="H9" i="14"/>
  <c r="H7" i="14"/>
  <c r="E61" i="14"/>
  <c r="H61" i="14" s="1"/>
  <c r="E45" i="14"/>
  <c r="E42" i="14"/>
  <c r="E36" i="14"/>
  <c r="E32" i="14"/>
  <c r="E27" i="14"/>
  <c r="E15" i="14"/>
  <c r="F18" i="15"/>
  <c r="F19" i="15"/>
  <c r="E14" i="15"/>
  <c r="E12" i="15"/>
  <c r="E10" i="15"/>
  <c r="D18" i="15"/>
  <c r="D14" i="15" s="1"/>
  <c r="D8" i="15" s="1"/>
  <c r="D7" i="15" s="1"/>
  <c r="C61" i="14"/>
  <c r="F47" i="14"/>
  <c r="C47" i="14"/>
  <c r="F45" i="14"/>
  <c r="C45" i="14"/>
  <c r="F42" i="14"/>
  <c r="C42" i="14"/>
  <c r="F36" i="14"/>
  <c r="C36" i="14"/>
  <c r="D32" i="14"/>
  <c r="D63" i="14" s="1"/>
  <c r="C32" i="14"/>
  <c r="F27" i="14"/>
  <c r="C27" i="14"/>
  <c r="F20" i="14"/>
  <c r="C15" i="14"/>
  <c r="F6" i="14"/>
  <c r="C6" i="14"/>
  <c r="E63" i="14" l="1"/>
  <c r="C63" i="14"/>
  <c r="E9" i="15"/>
  <c r="E8" i="15" s="1"/>
  <c r="E7" i="15" s="1"/>
  <c r="H57" i="14"/>
  <c r="H45" i="14"/>
  <c r="H32" i="14"/>
  <c r="H53" i="14"/>
  <c r="H42" i="14"/>
  <c r="H47" i="14"/>
  <c r="H36" i="14"/>
  <c r="H27" i="14"/>
  <c r="H20" i="14"/>
  <c r="H15" i="14"/>
  <c r="H6" i="14"/>
  <c r="F63" i="14"/>
  <c r="H63" i="14" l="1"/>
  <c r="F14" i="15"/>
</calcChain>
</file>

<file path=xl/sharedStrings.xml><?xml version="1.0" encoding="utf-8"?>
<sst xmlns="http://schemas.openxmlformats.org/spreadsheetml/2006/main" count="569" uniqueCount="505">
  <si>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</si>
  <si>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</si>
  <si>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</si>
  <si>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</si>
  <si>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</si>
  <si>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</si>
  <si>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</si>
  <si>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</si>
  <si>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</si>
  <si>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</si>
  <si>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</si>
  <si>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</si>
  <si>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</si>
  <si>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</si>
  <si>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</si>
  <si>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</si>
  <si>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</si>
  <si>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</si>
  <si>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</si>
  <si>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</si>
  <si>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</si>
  <si>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</si>
  <si>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</si>
  <si>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</si>
  <si>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</si>
  <si>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</si>
  <si>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</si>
  <si>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</si>
  <si>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</si>
  <si>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</si>
  <si>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</si>
  <si>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</si>
  <si>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</si>
  <si>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</si>
  <si>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</si>
  <si>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</si>
  <si>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</si>
  <si>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</si>
  <si>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</si>
  <si>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</si>
  <si>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</si>
  <si>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</si>
  <si>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</si>
  <si>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</si>
  <si>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</si>
  <si>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</si>
  <si>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</si>
  <si>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</si>
  <si>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</si>
  <si>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</si>
  <si>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</si>
  <si>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</si>
  <si>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</si>
  <si>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</si>
  <si>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</si>
  <si>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</si>
  <si>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</si>
  <si>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</si>
  <si>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</si>
  <si>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</si>
  <si>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</si>
  <si>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</si>
  <si>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</si>
  <si>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</si>
  <si>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</si>
  <si>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</si>
  <si>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</si>
  <si>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</si>
  <si>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</si>
  <si>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</si>
  <si>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</si>
  <si>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</si>
  <si>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</si>
  <si>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</si>
  <si>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</si>
  <si>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</si>
  <si>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</si>
  <si>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</si>
  <si>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</si>
  <si>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</si>
  <si>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</si>
  <si>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</si>
  <si>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</si>
  <si>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</si>
  <si>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</si>
  <si>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</si>
  <si>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</si>
  <si>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</si>
  <si>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</si>
  <si>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</si>
  <si>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</si>
  <si>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</si>
  <si>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</si>
  <si>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</si>
  <si>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</si>
  <si>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</si>
  <si>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</si>
  <si>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</si>
  <si>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</si>
  <si>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</si>
  <si>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</si>
  <si>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</si>
  <si>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</si>
  <si>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</si>
  <si>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</si>
  <si>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</si>
  <si>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</si>
  <si>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</si>
  <si>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</si>
  <si>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</si>
  <si>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</si>
  <si>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</si>
  <si>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</si>
  <si>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</si>
  <si>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</si>
  <si>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</si>
  <si>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</si>
  <si>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</si>
  <si>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</si>
  <si>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</si>
  <si>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</si>
  <si>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</si>
  <si>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</si>
  <si>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</si>
  <si>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</si>
  <si>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</si>
  <si>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</si>
  <si>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</si>
  <si>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</si>
  <si>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</si>
  <si>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</si>
  <si>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</si>
  <si>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t>000 01  00  00  00  00  0000  000</t>
  </si>
  <si>
    <t>919 01  00  00  00  00  0000  000</t>
  </si>
  <si>
    <t>Кредиты кредитных организаций в валюте  Российской Федерации</t>
  </si>
  <si>
    <t>919 01  02  00  00  00  0000  000</t>
  </si>
  <si>
    <t>919  01 02  00  00  00 0000  700</t>
  </si>
  <si>
    <t>919  01  02  00  00 04 0000  710</t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</si>
  <si>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</si>
  <si>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</si>
  <si>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t>919  01 02  00  00  04  0000  810</t>
  </si>
  <si>
    <t>919 01  03  00  00  00  0000  000</t>
  </si>
  <si>
    <t>919 01  03  00  00  00  0000  700</t>
  </si>
  <si>
    <t>919 01  03  01  00  04  0000  710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</si>
  <si>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</si>
  <si>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</si>
  <si>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</si>
  <si>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</si>
  <si>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</si>
  <si>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</si>
  <si>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</si>
  <si>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</si>
  <si>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</si>
  <si>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</si>
  <si>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</si>
  <si>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</si>
  <si>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</si>
  <si>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</si>
  <si>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</si>
  <si>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</si>
  <si>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</si>
  <si>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</si>
  <si>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</si>
  <si>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</si>
  <si>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</si>
  <si>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</si>
  <si>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</si>
  <si>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</si>
  <si>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</si>
  <si>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</si>
  <si>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</si>
  <si>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</si>
  <si>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</si>
  <si>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</si>
  <si>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</si>
  <si>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</si>
  <si>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</si>
  <si>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</si>
  <si>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</si>
  <si>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</si>
  <si>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</si>
  <si>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</si>
  <si>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</si>
  <si>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</si>
  <si>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</si>
  <si>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</si>
  <si>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</si>
  <si>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</si>
  <si>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</si>
  <si>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</si>
  <si>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</si>
  <si>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</si>
  <si>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</si>
  <si>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</si>
  <si>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</si>
  <si>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</si>
  <si>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</si>
  <si>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</si>
  <si>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</si>
  <si>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</si>
  <si>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</si>
  <si>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</si>
  <si>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</si>
  <si>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</si>
  <si>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</si>
  <si>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</si>
  <si>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</si>
  <si>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</si>
  <si>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</si>
  <si>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901 1  16  07090  04  0000  140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</si>
  <si>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</si>
  <si>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</si>
  <si>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</si>
  <si>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</si>
  <si>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</si>
  <si>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</si>
  <si>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</si>
  <si>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</si>
  <si>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</si>
  <si>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</si>
  <si>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</si>
  <si>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</si>
  <si>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</si>
  <si>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</si>
  <si>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</si>
  <si>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</si>
  <si>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</si>
  <si>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</si>
  <si>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</si>
  <si>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</si>
  <si>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</si>
  <si>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</si>
  <si>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</si>
  <si>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</si>
  <si>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</si>
  <si>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</si>
  <si>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</si>
  <si>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</si>
  <si>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</si>
  <si>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</si>
  <si>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</si>
  <si>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</si>
  <si>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</si>
  <si>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</si>
  <si>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</si>
  <si>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</si>
  <si>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</si>
  <si>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</si>
  <si>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</si>
  <si>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</si>
  <si>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</si>
  <si>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</si>
  <si>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 xml:space="preserve"> 000  1 16 11050 01 0000 140</t>
  </si>
  <si>
    <t xml:space="preserve"> 017  1 16 11050 01 0000 140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</si>
  <si>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</si>
  <si>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</si>
  <si>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</si>
  <si>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</si>
  <si>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</si>
  <si>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</si>
  <si>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</si>
  <si>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</si>
  <si>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</si>
  <si>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</si>
  <si>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</si>
  <si>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</si>
  <si>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</si>
  <si>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</si>
  <si>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</si>
  <si>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</si>
  <si>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</si>
  <si>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</si>
  <si>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</si>
  <si>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</si>
  <si>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</si>
  <si>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</si>
  <si>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</si>
  <si>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</si>
  <si>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</si>
  <si>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</si>
  <si>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</si>
  <si>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</si>
  <si>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</si>
  <si>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</si>
  <si>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</si>
  <si>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</si>
  <si>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</si>
  <si>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</si>
  <si>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</si>
  <si>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</si>
  <si>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</si>
  <si>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</si>
  <si>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</si>
  <si>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</si>
  <si>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</si>
  <si>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</si>
  <si>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</si>
  <si>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</si>
  <si>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</si>
  <si>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</si>
  <si>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</si>
  <si>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</si>
  <si>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</si>
  <si>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</si>
  <si>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</si>
  <si>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</si>
  <si>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</si>
  <si>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</si>
  <si>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</si>
  <si>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</si>
  <si>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</si>
  <si>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</si>
  <si>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</si>
  <si>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</si>
  <si>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</si>
  <si>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</si>
  <si>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</si>
  <si>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</si>
  <si>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</si>
  <si>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</si>
  <si>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</si>
  <si>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</si>
  <si>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</si>
  <si>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</si>
  <si>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</si>
  <si>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</si>
  <si>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</si>
  <si>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</si>
  <si>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</si>
  <si>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</si>
  <si>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</si>
  <si>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908  2 02  25519  04  0000  150</t>
  </si>
  <si>
    <t xml:space="preserve">Субсидии бюджетам городских округов на поддержку отрасли культуры
</t>
  </si>
  <si>
    <t>901  2 02  25555  04  0000  150</t>
  </si>
  <si>
    <t xml:space="preserve">Субсидии бюджетам городских округов на реализацию программ формирования современной городской среды
</t>
  </si>
  <si>
    <t>Прочие субсидии бюджетам городских округов</t>
  </si>
  <si>
    <t>901  2  02  29999  04  0000  150</t>
  </si>
  <si>
    <t>Субсидии на организацию военно-патриотического воспитания и допризывной подготовки молодых граждан</t>
  </si>
  <si>
    <t>Субсидии на создание и обеспечение деятельности молодежных "коворкинг-центров"</t>
  </si>
  <si>
    <t>Субсидии на реализацию  мероприятий по поэтапному внедрению Всероссийского физкультурно-спортивного комплекса "Готов к труду и обороне" (ГТО)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</si>
  <si>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</si>
  <si>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</si>
  <si>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создание в муниципальных общеобразовательных организациях условий для организации горячего питания обучающихся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</si>
  <si>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</si>
  <si>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</si>
  <si>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 </t>
  </si>
  <si>
    <t xml:space="preserve"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 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</si>
  <si>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</si>
  <si>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 xml:space="preserve"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</si>
  <si>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 xml:space="preserve"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 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</si>
  <si>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</si>
  <si>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</si>
  <si>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</si>
  <si>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оплату жилищно-коммунальных услуг отдельным категориям граждан
</t>
  </si>
  <si>
    <t>901  2  02  35462  04  0000  150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</si>
  <si>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</si>
  <si>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</si>
  <si>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</si>
  <si>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901  2  02  45424  04  0000  150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</si>
  <si>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</si>
  <si>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Прочие межбюджетные трансферты, передаваемые бюджетам городских округов</t>
  </si>
  <si>
    <t>908  2  02  49999  04  0000  150</t>
  </si>
  <si>
    <t xml:space="preserve"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</si>
  <si>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</si>
  <si>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</si>
  <si>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</si>
  <si>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</si>
  <si>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</si>
  <si>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Объем средств по решению о бюджете на 2022 год  в тысячах рублей</t>
  </si>
  <si>
    <t>Объем средств по решению о бюджете на 2022 год, тыс. руб.</t>
  </si>
  <si>
    <t xml:space="preserve">Дотации бюджетам городских округов на поддержку мер по обеспечению сбалансированности бюджетов
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</si>
  <si>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</si>
  <si>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</si>
  <si>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</si>
  <si>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</si>
  <si>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</si>
  <si>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</si>
  <si>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</si>
  <si>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</si>
  <si>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</si>
  <si>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 реализацию проектов капитального строительства муниципального значения по развитию газификации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</si>
  <si>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</si>
  <si>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</si>
  <si>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901  2 02  25576  04  0000  150</t>
  </si>
  <si>
    <t xml:space="preserve">Субсидии бюджетам городских округов на обеспечение комплексного развития сельских территорий
</t>
  </si>
  <si>
    <t>906  2 02  25750  04  0000  150</t>
  </si>
  <si>
    <t xml:space="preserve">Субсидии бюджетам городских округов на реализацию мероприятий по модернизации школьных систем образования
</t>
  </si>
  <si>
    <t>Субсидии  на предоставление региональных социальных выплат молодым семьям на улучшение жилищных условий</t>
  </si>
  <si>
    <t>901  2  02  49999  04  0000  150</t>
  </si>
  <si>
    <t xml:space="preserve">Межбюджетные трансферты на на оказание финансовой и материальной помощи гражданам, пострадавшим в результате чрезвычайной ситуации муниципального характера </t>
  </si>
  <si>
    <t xml:space="preserve">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
</t>
  </si>
  <si>
    <t>906  2  18  04010   04 0000 150</t>
  </si>
  <si>
    <t>906  2 18  04020  04  0000 150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</si>
  <si>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</si>
  <si>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017 1 11 05430 04 0000 120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</si>
  <si>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округов,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</si>
  <si>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902  1  14  06024  04  0000  430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</si>
  <si>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</si>
  <si>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Межбюджетные трансферты для детального инструментального обследования, выполнения инженерных изысканий с последующей разработкой архитектурно-строительных решений и прохождения государственной экспертизы проектной документации по объекту: жилой дом, расположенный по адресу: Невьянский район, пос. Цементный, ул. Ленина, д. 70 </t>
  </si>
  <si>
    <t xml:space="preserve">Межбюджетные трансферты  на организацию электро-, тепло-, газо- и водоснабжения, водоотведения, снабжения населения топливом 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</si>
  <si>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</si>
  <si>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</si>
  <si>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</si>
  <si>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</si>
  <si>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</si>
  <si>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</si>
  <si>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Акцизы на пиво, напитки, изготавливаемые на основе пива, производимые на территории Российской Федерации
</t>
  </si>
  <si>
    <t>182  1  05  01  022  01 0000  110</t>
  </si>
  <si>
    <t>000  1  11  05010  00  0000  120</t>
  </si>
  <si>
    <t>902  1  11  05074  04  0007  120</t>
  </si>
  <si>
    <t xml:space="preserve">000  1 11 05300 00 0000 120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</si>
  <si>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</si>
  <si>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000 1 11 05400 00 0000 120</t>
  </si>
  <si>
    <t>908  1  13  02994  04  0006  130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</si>
  <si>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</si>
  <si>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</si>
  <si>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</si>
  <si>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</si>
  <si>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</si>
  <si>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</si>
  <si>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</si>
  <si>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</si>
  <si>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</si>
  <si>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000  2 02  20077  04  0000  150</t>
  </si>
  <si>
    <t xml:space="preserve">Субсидии  на строительство и реконструкцию объектов спортивной инфраструктуры муниципальной собственности для занятий физической культурой и спортом </t>
  </si>
  <si>
    <t xml:space="preserve">Субсидии  на  улучшение жилищных условий граждан, проживающих на сельских территориях  </t>
  </si>
  <si>
    <t>000  2  02  30024  04  0000  150</t>
  </si>
  <si>
    <t>000  2  18  04010  04  0000  150</t>
  </si>
  <si>
    <t>000  2  18  04020  04  0000  150</t>
  </si>
  <si>
    <t>182  1  05  01  050  01  0000  110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</si>
  <si>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</si>
  <si>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048 1 12 01010 01 2100 120</t>
  </si>
  <si>
    <t>Плата за выбросы загрязняющих веществ в атмосферный воздух стационарными объектами (пени по соответствующему платежу)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</si>
  <si>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</si>
  <si>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</si>
  <si>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017 1 16 01193 01 0000 140</t>
  </si>
  <si>
    <t>913 1 16 10100 04 0000 140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</si>
  <si>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</si>
  <si>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</si>
  <si>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</si>
  <si>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 xml:space="preserve"> Спорт высших достижений</t>
  </si>
  <si>
    <t>000  1  11  09080  04  0000  120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</si>
  <si>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</t>
  </si>
  <si>
    <t>000  1  13  02994  04  0001  130</t>
  </si>
  <si>
    <t>913  1  13  02994  04  0001  130</t>
  </si>
  <si>
    <t>000  1  13  02994  04  0006  130</t>
  </si>
  <si>
    <t>000 1 16 10100 04 0000 140</t>
  </si>
  <si>
    <t>000  1  17  05000  00  0000  180</t>
  </si>
  <si>
    <t>Прочие неналоговые доходы</t>
  </si>
  <si>
    <t>902  1  17  05040  04  0000  180</t>
  </si>
  <si>
    <t>Прочие неналоговые доходы бюджетов городских округов</t>
  </si>
  <si>
    <t>Межбюджетные трансферты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2022 году</t>
  </si>
  <si>
    <t>Сумма бюджетных назначений на 2022 год                (в тыс.руб.)</t>
  </si>
  <si>
    <t>902 1 16  10032  04  0000 140</t>
  </si>
  <si>
    <t>901  202 16549 04 0000 150</t>
  </si>
  <si>
    <t xml:space="preserve">Дотации (гранты) бюджетам городских округов за достижение показателей деятельности органов местного самоуправления
</t>
  </si>
  <si>
    <t>Межбюджетные трансферты, из резервного фонда Правительства Свердловской области  на оказание финансовой помощи гражданам, пострадавшим в результате пожара</t>
  </si>
  <si>
    <t>Резервные фонды ¹*</t>
  </si>
  <si>
    <t>Другие вопросы в области средств массовой информации</t>
  </si>
  <si>
    <t>902  1  11  09044  04  0011  120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</si>
  <si>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</si>
  <si>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</si>
  <si>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(прочие доходы от реализации иного имущества,)</t>
  </si>
  <si>
    <t>913  1 16   01154  01  0000 140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</si>
  <si>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
</t>
  </si>
  <si>
    <t>000  1  17  00000  00  0000  000</t>
  </si>
  <si>
    <t>901  2 02  25269   04  0000  150</t>
  </si>
  <si>
    <t xml:space="preserve">Субсидии бюджетам городских округов на закупку контейнеров для раздельного накопления твердых коммунальных отходов
</t>
  </si>
  <si>
    <t>Рост, снижение (+, -) в тыс. руб.</t>
  </si>
  <si>
    <t xml:space="preserve"> по состоянию на 01.01.2023 года</t>
  </si>
  <si>
    <t>Исполнено    на 01.01.2023г., в тыс. руб.</t>
  </si>
  <si>
    <t>Массовый спорт</t>
  </si>
  <si>
    <r>
      <t xml:space="preserve">    </t>
    </r>
    <r>
      <rPr>
        <vertAlign val="superscript"/>
        <sz val="12"/>
        <rFont val="Liberation Serif"/>
        <family val="1"/>
        <charset val="204"/>
      </rPr>
      <t>1*</t>
    </r>
    <r>
      <rPr>
        <sz val="12"/>
        <rFont val="Liberation Serif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</t>
    </r>
    <r>
      <rPr>
        <b/>
        <sz val="12"/>
        <rFont val="Liberation Serif"/>
        <family val="1"/>
        <charset val="204"/>
      </rPr>
      <t xml:space="preserve">13 971,04  </t>
    </r>
    <r>
      <rPr>
        <sz val="12"/>
        <rFont val="Liberation Serif"/>
        <family val="1"/>
        <charset val="204"/>
      </rPr>
      <t>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</si>
  <si>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на  01.01.2023 г.</t>
  </si>
  <si>
    <t>на 01.01.2023 г.</t>
  </si>
  <si>
    <t>Исполнение на 01.01.2023 г., в тысячах рублей</t>
  </si>
  <si>
    <t>Источники внутреннего финансирования дефицита бюджета</t>
  </si>
  <si>
    <t>ИСТОЧНИКИ ВНУТРЕННЕГО ФИНАНСИРОВАНИЯ ДЕФИЦИТОВ  БЮДЖЕТА</t>
  </si>
  <si>
    <t xml:space="preserve">Привлечение кредитов от кредитных организаций в валюте Российской Федерации  </t>
  </si>
  <si>
    <t>Привлечениегородскими округами кредитов от кредитных организаций в валюте Российской Федерации</t>
  </si>
  <si>
    <t>Погашение городскими округами кредитов  от кредитных организаций в валюте Российской  Федерации</t>
  </si>
  <si>
    <t>Бюджетные кредиты из других бюджетов бюджетной  системы Российской Федерации</t>
  </si>
  <si>
    <t>9.</t>
  </si>
  <si>
    <t>10.</t>
  </si>
  <si>
    <t>11.</t>
  </si>
  <si>
    <t>12.</t>
  </si>
  <si>
    <t>13.</t>
  </si>
  <si>
    <t>14.</t>
  </si>
  <si>
    <t>           1.        </t>
  </si>
  <si>
    <t>           2.        </t>
  </si>
  <si>
    <t>           3.        </t>
  </si>
  <si>
    <t>           4.        </t>
  </si>
  <si>
    <t>           5.        </t>
  </si>
  <si>
    <t>           6.        </t>
  </si>
  <si>
    <t>           7.        </t>
  </si>
  <si>
    <t>           8.        </t>
  </si>
  <si>
    <t>919 01  03  01  00  00  0000  000</t>
  </si>
  <si>
    <t>Привлечение бюджетных кредитов от других  бюджетов бюджетной системы Российской  Федерации в валюте Российской Федерации</t>
  </si>
  <si>
    <t>Привлечение кредитов от других бюджетов  бюджетной системы Российской Федерации  бюджетами городских округов в валюте  Российской Федерации</t>
  </si>
  <si>
    <t>Сумма фактического поступления на 01.01.2023 г.              (в тыс.руб.)</t>
  </si>
  <si>
    <t>908  2  02  29999  04  0000  150</t>
  </si>
  <si>
    <t xml:space="preserve">Субсидии на информатизацию 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 </t>
  </si>
  <si>
    <t>906  2  02  45179  04  0000  150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</si>
  <si>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</si>
  <si>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Исполнение бюджета Невьянского городского округа по состоянию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</si>
</sst>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0"/>
      <color rgb="FF000000"/>
      <name val="Liberation Serif"/>
      <family val="1"/>
      <charset val="204"/>
    </font>
    <font>
      <b/>
      <i/>
      <sz val="14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i/>
      <sz val="12"/>
      <name val="Liberation Serif"/>
      <family val="1"/>
      <charset val="204"/>
    </font>
    <font>
      <vertAlign val="superscript"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7.5"/>
      <name val="Liberation Serif"/>
      <family val="1"/>
      <charset val="204"/>
    </font>
    <font>
      <sz val="14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2" borderId="14"/>
    <xf numFmtId="4" fontId="4" fillId="0" borderId="15">
      <alignment horizontal="right" vertical="top" shrinkToFit="1"/>
    </xf>
    <xf numFmtId="0" fontId="6" fillId="0" borderId="0" applyNumberFormat="0" applyFill="0" applyBorder="0" applyAlignment="0" applyProtection="0"/>
    <xf numFmtId="49" fontId="4" fillId="0" borderId="17">
      <alignment horizontal="center"/>
    </xf>
  </cellStyleXfs>
  <cellXfs count="296">
    <xf numFmtId="0" fontId="0" fillId="0" borderId="0" xfId="0"/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top"/>
    </xf>
    <xf numFmtId="0" fontId="7" fillId="0" borderId="4" xfId="3" applyFont="1" applyFill="1" applyBorder="1" applyAlignment="1">
      <alignment horizontal="left" vertical="center"/>
    </xf>
    <xf numFmtId="0" fontId="7" fillId="0" borderId="5" xfId="3" applyFont="1" applyFill="1" applyBorder="1" applyAlignment="1">
      <alignment vertical="top" wrapText="1"/>
    </xf>
    <xf numFmtId="4" fontId="11" fillId="0" borderId="5" xfId="3" applyNumberFormat="1" applyFont="1" applyFill="1" applyBorder="1" applyAlignment="1">
      <alignment horizontal="center" vertical="center"/>
    </xf>
    <xf numFmtId="4" fontId="11" fillId="0" borderId="10" xfId="3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/>
    </xf>
    <xf numFmtId="0" fontId="5" fillId="0" borderId="7" xfId="3" applyFont="1" applyFill="1" applyBorder="1" applyAlignment="1">
      <alignment horizontal="justify" vertical="top" wrapText="1"/>
    </xf>
    <xf numFmtId="4" fontId="14" fillId="0" borderId="7" xfId="0" applyNumberFormat="1" applyFont="1" applyFill="1" applyBorder="1" applyAlignment="1">
      <alignment horizontal="center" vertical="center" shrinkToFit="1"/>
    </xf>
    <xf numFmtId="4" fontId="14" fillId="0" borderId="7" xfId="0" applyNumberFormat="1" applyFont="1" applyFill="1" applyBorder="1" applyAlignment="1">
      <alignment horizontal="center" vertical="center"/>
    </xf>
    <xf numFmtId="4" fontId="14" fillId="0" borderId="7" xfId="3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justify" vertical="top" wrapText="1"/>
    </xf>
    <xf numFmtId="4" fontId="14" fillId="0" borderId="1" xfId="0" applyNumberFormat="1" applyFont="1" applyFill="1" applyBorder="1" applyAlignment="1">
      <alignment horizontal="center" vertical="center" shrinkToFi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3" applyNumberFormat="1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justify" vertical="top" wrapText="1"/>
    </xf>
    <xf numFmtId="4" fontId="14" fillId="0" borderId="2" xfId="0" applyNumberFormat="1" applyFont="1" applyFill="1" applyBorder="1" applyAlignment="1">
      <alignment horizontal="center" vertical="center" shrinkToFi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2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left" vertical="center"/>
    </xf>
    <xf numFmtId="4" fontId="11" fillId="0" borderId="24" xfId="3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justify" vertical="top" wrapText="1"/>
    </xf>
    <xf numFmtId="4" fontId="11" fillId="0" borderId="5" xfId="3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justify" vertical="top" wrapText="1"/>
    </xf>
    <xf numFmtId="0" fontId="5" fillId="0" borderId="9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justify" vertical="top" wrapText="1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left" vertical="center" wrapText="1"/>
    </xf>
    <xf numFmtId="0" fontId="5" fillId="0" borderId="8" xfId="8" applyNumberFormat="1" applyFont="1" applyFill="1" applyBorder="1" applyAlignment="1" applyProtection="1">
      <alignment horizontal="left" vertical="center" shrinkToFit="1"/>
    </xf>
    <xf numFmtId="0" fontId="5" fillId="0" borderId="18" xfId="3" applyFont="1" applyFill="1" applyBorder="1" applyAlignment="1">
      <alignment horizontal="left" vertical="center"/>
    </xf>
    <xf numFmtId="0" fontId="5" fillId="0" borderId="16" xfId="3" applyFont="1" applyFill="1" applyBorder="1" applyAlignment="1">
      <alignment horizontal="justify" vertical="top" wrapText="1"/>
    </xf>
    <xf numFmtId="4" fontId="14" fillId="0" borderId="16" xfId="0" applyNumberFormat="1" applyFont="1" applyFill="1" applyBorder="1" applyAlignment="1">
      <alignment horizontal="center" vertical="center" shrinkToFit="1"/>
    </xf>
    <xf numFmtId="4" fontId="14" fillId="0" borderId="16" xfId="0" applyNumberFormat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 wrapText="1"/>
    </xf>
    <xf numFmtId="0" fontId="5" fillId="0" borderId="9" xfId="3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10" fillId="0" borderId="4" xfId="3" applyFont="1" applyFill="1" applyBorder="1" applyAlignment="1">
      <alignment horizontal="left" vertical="center"/>
    </xf>
    <xf numFmtId="4" fontId="12" fillId="0" borderId="5" xfId="3" applyNumberFormat="1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vertical="top" wrapText="1"/>
    </xf>
    <xf numFmtId="2" fontId="5" fillId="0" borderId="8" xfId="3" applyNumberFormat="1" applyFont="1" applyFill="1" applyBorder="1" applyAlignment="1">
      <alignment horizontal="left" vertical="center"/>
    </xf>
    <xf numFmtId="0" fontId="15" fillId="0" borderId="1" xfId="11" applyNumberFormat="1" applyFont="1" applyFill="1" applyBorder="1" applyAlignment="1" applyProtection="1">
      <alignment vertical="top" wrapText="1"/>
    </xf>
    <xf numFmtId="49" fontId="10" fillId="0" borderId="5" xfId="0" applyNumberFormat="1" applyFont="1" applyFill="1" applyBorder="1" applyAlignment="1">
      <alignment vertical="top" wrapText="1"/>
    </xf>
    <xf numFmtId="4" fontId="12" fillId="0" borderId="5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1" fontId="10" fillId="0" borderId="4" xfId="3" applyNumberFormat="1" applyFont="1" applyFill="1" applyBorder="1" applyAlignment="1">
      <alignment horizontal="left" vertical="center"/>
    </xf>
    <xf numFmtId="0" fontId="19" fillId="0" borderId="5" xfId="11" applyNumberFormat="1" applyFont="1" applyFill="1" applyBorder="1" applyAlignment="1" applyProtection="1">
      <alignment vertical="top" wrapText="1"/>
    </xf>
    <xf numFmtId="0" fontId="10" fillId="0" borderId="4" xfId="3" applyFont="1" applyFill="1" applyBorder="1" applyAlignment="1">
      <alignment horizontal="left" vertical="center" wrapText="1"/>
    </xf>
    <xf numFmtId="0" fontId="10" fillId="0" borderId="5" xfId="3" applyFont="1" applyFill="1" applyBorder="1" applyAlignment="1">
      <alignment horizontal="justify" vertical="top" wrapText="1"/>
    </xf>
    <xf numFmtId="49" fontId="7" fillId="0" borderId="4" xfId="8" applyNumberFormat="1" applyFont="1" applyFill="1" applyBorder="1" applyAlignment="1" applyProtection="1">
      <alignment horizontal="left" vertical="center" shrinkToFit="1"/>
    </xf>
    <xf numFmtId="0" fontId="7" fillId="0" borderId="5" xfId="8" applyFont="1" applyFill="1" applyBorder="1" applyAlignment="1">
      <alignment horizontal="left" vertical="top" wrapText="1" shrinkToFit="1"/>
    </xf>
    <xf numFmtId="49" fontId="5" fillId="0" borderId="6" xfId="8" applyNumberFormat="1" applyFont="1" applyFill="1" applyBorder="1" applyAlignment="1" applyProtection="1">
      <alignment horizontal="left" vertical="center" shrinkToFit="1"/>
    </xf>
    <xf numFmtId="0" fontId="5" fillId="0" borderId="7" xfId="8" applyFont="1" applyFill="1" applyBorder="1" applyAlignment="1">
      <alignment horizontal="left" vertical="top" wrapText="1" shrinkToFit="1"/>
    </xf>
    <xf numFmtId="49" fontId="5" fillId="0" borderId="9" xfId="8" applyNumberFormat="1" applyFont="1" applyFill="1" applyBorder="1" applyAlignment="1" applyProtection="1">
      <alignment horizontal="left" vertical="center" shrinkToFit="1"/>
    </xf>
    <xf numFmtId="0" fontId="5" fillId="0" borderId="2" xfId="8" applyFont="1" applyFill="1" applyBorder="1" applyAlignment="1">
      <alignment horizontal="left" vertical="top" wrapText="1" shrinkToFit="1"/>
    </xf>
    <xf numFmtId="0" fontId="7" fillId="0" borderId="5" xfId="10" applyFont="1" applyFill="1" applyBorder="1" applyAlignment="1">
      <alignment horizontal="left" wrapText="1"/>
    </xf>
    <xf numFmtId="0" fontId="5" fillId="0" borderId="7" xfId="10" applyFont="1" applyFill="1" applyBorder="1" applyAlignment="1">
      <alignment horizontal="left" wrapText="1"/>
    </xf>
    <xf numFmtId="0" fontId="5" fillId="0" borderId="2" xfId="10" applyFont="1" applyFill="1" applyBorder="1" applyAlignment="1">
      <alignment horizontal="left" wrapText="1"/>
    </xf>
    <xf numFmtId="0" fontId="7" fillId="0" borderId="5" xfId="8" applyFont="1" applyFill="1" applyBorder="1" applyAlignment="1">
      <alignment horizontal="left" vertical="center" wrapText="1" shrinkToFit="1"/>
    </xf>
    <xf numFmtId="0" fontId="7" fillId="0" borderId="5" xfId="8" applyNumberFormat="1" applyFont="1" applyFill="1" applyBorder="1" applyAlignment="1">
      <alignment horizontal="left" vertical="center" wrapText="1" shrinkToFit="1"/>
    </xf>
    <xf numFmtId="0" fontId="15" fillId="0" borderId="7" xfId="11" applyNumberFormat="1" applyFont="1" applyFill="1" applyBorder="1" applyAlignment="1" applyProtection="1">
      <alignment vertical="top" wrapText="1"/>
    </xf>
    <xf numFmtId="49" fontId="5" fillId="0" borderId="8" xfId="8" applyNumberFormat="1" applyFont="1" applyFill="1" applyBorder="1" applyAlignment="1" applyProtection="1">
      <alignment horizontal="left" vertical="center" shrinkToFit="1"/>
    </xf>
    <xf numFmtId="0" fontId="5" fillId="0" borderId="1" xfId="8" applyNumberFormat="1" applyFont="1" applyFill="1" applyBorder="1" applyAlignment="1">
      <alignment horizontal="left" vertical="center" wrapText="1" shrinkToFit="1"/>
    </xf>
    <xf numFmtId="4" fontId="14" fillId="0" borderId="1" xfId="0" applyNumberFormat="1" applyFont="1" applyFill="1" applyBorder="1" applyAlignment="1">
      <alignment horizontal="center" vertical="center" wrapText="1"/>
    </xf>
    <xf numFmtId="0" fontId="5" fillId="0" borderId="2" xfId="8" applyNumberFormat="1" applyFont="1" applyFill="1" applyBorder="1" applyAlignment="1">
      <alignment horizontal="left" vertical="center" wrapText="1" shrinkToFi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left" vertical="top" wrapText="1" shrinkToFit="1"/>
    </xf>
    <xf numFmtId="49" fontId="10" fillId="0" borderId="4" xfId="8" applyNumberFormat="1" applyFont="1" applyFill="1" applyBorder="1" applyAlignment="1" applyProtection="1">
      <alignment horizontal="left" vertical="center" wrapText="1" shrinkToFit="1"/>
    </xf>
    <xf numFmtId="0" fontId="10" fillId="0" borderId="5" xfId="8" applyFont="1" applyFill="1" applyBorder="1" applyAlignment="1">
      <alignment horizontal="left" vertical="top" wrapText="1" shrinkToFit="1"/>
    </xf>
    <xf numFmtId="4" fontId="12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7" fillId="0" borderId="4" xfId="8" applyNumberFormat="1" applyFont="1" applyFill="1" applyBorder="1" applyAlignment="1" applyProtection="1">
      <alignment horizontal="left" vertical="center" wrapText="1" shrinkToFit="1"/>
    </xf>
    <xf numFmtId="0" fontId="7" fillId="0" borderId="5" xfId="3" applyFont="1" applyFill="1" applyBorder="1" applyAlignment="1">
      <alignment horizontal="left" vertical="top" wrapText="1"/>
    </xf>
    <xf numFmtId="49" fontId="5" fillId="0" borderId="6" xfId="8" applyNumberFormat="1" applyFont="1" applyFill="1" applyBorder="1" applyAlignment="1" applyProtection="1">
      <alignment horizontal="left" vertical="center" wrapText="1" shrinkToFit="1"/>
    </xf>
    <xf numFmtId="0" fontId="5" fillId="0" borderId="7" xfId="3" applyFont="1" applyFill="1" applyBorder="1" applyAlignment="1">
      <alignment horizontal="left" vertical="top" wrapText="1"/>
    </xf>
    <xf numFmtId="49" fontId="5" fillId="0" borderId="9" xfId="8" applyNumberFormat="1" applyFont="1" applyFill="1" applyBorder="1" applyAlignment="1" applyProtection="1">
      <alignment horizontal="left" vertical="center" wrapText="1" shrinkToFit="1"/>
    </xf>
    <xf numFmtId="0" fontId="5" fillId="0" borderId="2" xfId="3" applyFont="1" applyFill="1" applyBorder="1" applyAlignment="1">
      <alignment horizontal="left" vertical="top" wrapText="1"/>
    </xf>
    <xf numFmtId="0" fontId="5" fillId="0" borderId="2" xfId="11" applyNumberFormat="1" applyFont="1" applyFill="1" applyBorder="1" applyAlignment="1" applyProtection="1">
      <alignment vertical="top" wrapText="1"/>
    </xf>
    <xf numFmtId="0" fontId="7" fillId="0" borderId="5" xfId="9" applyNumberFormat="1" applyFont="1" applyFill="1" applyBorder="1" applyAlignment="1" applyProtection="1">
      <alignment horizontal="left" vertical="top" wrapText="1"/>
    </xf>
    <xf numFmtId="0" fontId="5" fillId="0" borderId="1" xfId="11" applyNumberFormat="1" applyFont="1" applyFill="1" applyBorder="1" applyAlignment="1" applyProtection="1">
      <alignment horizontal="left" vertical="top" wrapText="1"/>
    </xf>
    <xf numFmtId="0" fontId="5" fillId="0" borderId="2" xfId="11" applyNumberFormat="1" applyFont="1" applyFill="1" applyBorder="1" applyAlignment="1" applyProtection="1">
      <alignment horizontal="left" vertical="top" wrapText="1"/>
    </xf>
    <xf numFmtId="0" fontId="5" fillId="0" borderId="18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justify" vertical="top"/>
    </xf>
    <xf numFmtId="0" fontId="10" fillId="0" borderId="5" xfId="3" applyFont="1" applyFill="1" applyBorder="1" applyAlignment="1">
      <alignment horizontal="justify" vertical="top"/>
    </xf>
    <xf numFmtId="0" fontId="5" fillId="0" borderId="1" xfId="3" applyFont="1" applyFill="1" applyBorder="1" applyAlignment="1">
      <alignment horizontal="justify" vertical="top"/>
    </xf>
    <xf numFmtId="0" fontId="14" fillId="0" borderId="1" xfId="3" applyFont="1" applyFill="1" applyBorder="1" applyAlignment="1">
      <alignment horizontal="justify" vertical="top" wrapText="1"/>
    </xf>
    <xf numFmtId="0" fontId="14" fillId="0" borderId="2" xfId="3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center"/>
    </xf>
    <xf numFmtId="0" fontId="5" fillId="0" borderId="7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9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6" xfId="3" applyFont="1" applyFill="1" applyBorder="1" applyAlignment="1">
      <alignment horizontal="justify" vertical="top"/>
    </xf>
    <xf numFmtId="0" fontId="5" fillId="0" borderId="7" xfId="0" applyFont="1" applyFill="1" applyBorder="1" applyAlignment="1">
      <alignment wrapText="1"/>
    </xf>
    <xf numFmtId="0" fontId="10" fillId="0" borderId="5" xfId="3" applyFont="1" applyFill="1" applyBorder="1" applyAlignment="1">
      <alignment horizontal="left" vertical="top" wrapText="1"/>
    </xf>
    <xf numFmtId="0" fontId="5" fillId="0" borderId="7" xfId="3" applyFont="1" applyFill="1" applyBorder="1" applyAlignment="1">
      <alignment horizontal="justify" vertical="top"/>
    </xf>
    <xf numFmtId="0" fontId="15" fillId="0" borderId="9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3" fillId="0" borderId="4" xfId="3" applyFont="1" applyFill="1" applyBorder="1" applyAlignment="1">
      <alignment horizontal="left" vertical="center"/>
    </xf>
    <xf numFmtId="0" fontId="16" fillId="0" borderId="18" xfId="3" applyFont="1" applyFill="1" applyBorder="1" applyAlignment="1">
      <alignment horizontal="left" vertical="center"/>
    </xf>
    <xf numFmtId="4" fontId="14" fillId="0" borderId="16" xfId="3" applyNumberFormat="1" applyFont="1" applyFill="1" applyBorder="1" applyAlignment="1">
      <alignment horizontal="center" vertical="center" wrapText="1"/>
    </xf>
    <xf numFmtId="4" fontId="14" fillId="0" borderId="7" xfId="3" applyNumberFormat="1" applyFont="1" applyFill="1" applyBorder="1" applyAlignment="1">
      <alignment horizontal="center" vertical="center" wrapText="1"/>
    </xf>
    <xf numFmtId="0" fontId="5" fillId="0" borderId="9" xfId="3" applyNumberFormat="1" applyFont="1" applyFill="1" applyBorder="1" applyAlignment="1">
      <alignment horizontal="left" vertical="center"/>
    </xf>
    <xf numFmtId="4" fontId="14" fillId="0" borderId="2" xfId="3" applyNumberFormat="1" applyFont="1" applyFill="1" applyBorder="1" applyAlignment="1">
      <alignment horizontal="center" vertical="center" wrapText="1"/>
    </xf>
    <xf numFmtId="4" fontId="12" fillId="0" borderId="5" xfId="3" applyNumberFormat="1" applyFont="1" applyFill="1" applyBorder="1" applyAlignment="1">
      <alignment horizontal="center" vertical="center" wrapText="1"/>
    </xf>
    <xf numFmtId="1" fontId="5" fillId="0" borderId="9" xfId="3" applyNumberFormat="1" applyFont="1" applyFill="1" applyBorder="1" applyAlignment="1">
      <alignment horizontal="left" vertical="center"/>
    </xf>
    <xf numFmtId="0" fontId="7" fillId="0" borderId="5" xfId="3" applyFont="1" applyFill="1" applyBorder="1" applyAlignment="1">
      <alignment horizontal="left" vertical="center"/>
    </xf>
    <xf numFmtId="0" fontId="8" fillId="0" borderId="0" xfId="0" applyFont="1"/>
    <xf numFmtId="0" fontId="5" fillId="0" borderId="0" xfId="0" applyFont="1" applyFill="1"/>
    <xf numFmtId="0" fontId="2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2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5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justify"/>
    </xf>
    <xf numFmtId="4" fontId="22" fillId="0" borderId="1" xfId="0" applyNumberFormat="1" applyFont="1" applyFill="1" applyBorder="1"/>
    <xf numFmtId="0" fontId="22" fillId="0" borderId="1" xfId="0" applyFont="1" applyFill="1" applyBorder="1"/>
    <xf numFmtId="165" fontId="23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vertical="justify" wrapText="1"/>
    </xf>
    <xf numFmtId="4" fontId="23" fillId="0" borderId="1" xfId="0" applyNumberFormat="1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165" fontId="23" fillId="0" borderId="1" xfId="0" applyNumberFormat="1" applyFont="1" applyBorder="1" applyAlignment="1">
      <alignment horizontal="center"/>
    </xf>
    <xf numFmtId="4" fontId="23" fillId="0" borderId="1" xfId="0" applyNumberFormat="1" applyFont="1" applyFill="1" applyBorder="1"/>
    <xf numFmtId="0" fontId="23" fillId="0" borderId="1" xfId="0" applyFont="1" applyFill="1" applyBorder="1"/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165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justify"/>
    </xf>
    <xf numFmtId="164" fontId="22" fillId="0" borderId="0" xfId="0" applyNumberFormat="1" applyFont="1" applyFill="1" applyBorder="1"/>
    <xf numFmtId="0" fontId="22" fillId="0" borderId="0" xfId="0" applyFont="1" applyBorder="1"/>
    <xf numFmtId="164" fontId="22" fillId="0" borderId="0" xfId="0" applyNumberFormat="1" applyFont="1" applyBorder="1"/>
    <xf numFmtId="165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vertical="justify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164" fontId="23" fillId="0" borderId="0" xfId="0" applyNumberFormat="1" applyFont="1" applyBorder="1"/>
    <xf numFmtId="165" fontId="23" fillId="0" borderId="0" xfId="0" applyNumberFormat="1" applyFont="1" applyBorder="1" applyAlignment="1">
      <alignment horizontal="center"/>
    </xf>
    <xf numFmtId="164" fontId="23" fillId="0" borderId="0" xfId="0" applyNumberFormat="1" applyFont="1" applyFill="1" applyBorder="1"/>
    <xf numFmtId="0" fontId="23" fillId="0" borderId="0" xfId="0" applyFont="1" applyBorder="1"/>
    <xf numFmtId="4" fontId="23" fillId="0" borderId="20" xfId="0" applyNumberFormat="1" applyFont="1" applyFill="1" applyBorder="1"/>
    <xf numFmtId="4" fontId="8" fillId="0" borderId="0" xfId="0" applyNumberFormat="1" applyFont="1" applyBorder="1"/>
    <xf numFmtId="165" fontId="22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vertical="justify" wrapText="1"/>
    </xf>
    <xf numFmtId="4" fontId="22" fillId="0" borderId="1" xfId="0" applyNumberFormat="1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4" fontId="8" fillId="0" borderId="0" xfId="0" applyNumberFormat="1" applyFont="1"/>
    <xf numFmtId="165" fontId="2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vertical="justify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23" fillId="0" borderId="0" xfId="0" applyFont="1" applyFill="1" applyBorder="1"/>
    <xf numFmtId="165" fontId="22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vertical="justify"/>
    </xf>
    <xf numFmtId="165" fontId="22" fillId="0" borderId="0" xfId="0" applyNumberFormat="1" applyFont="1" applyBorder="1" applyAlignment="1">
      <alignment horizontal="center"/>
    </xf>
    <xf numFmtId="0" fontId="22" fillId="0" borderId="0" xfId="0" applyFont="1" applyFill="1" applyBorder="1"/>
    <xf numFmtId="0" fontId="23" fillId="0" borderId="1" xfId="0" applyFont="1" applyFill="1" applyBorder="1" applyAlignment="1">
      <alignment vertical="justify" wrapText="1"/>
    </xf>
    <xf numFmtId="0" fontId="23" fillId="0" borderId="0" xfId="0" applyFont="1" applyBorder="1" applyAlignment="1">
      <alignment vertical="justify"/>
    </xf>
    <xf numFmtId="0" fontId="16" fillId="0" borderId="0" xfId="0" applyFont="1"/>
    <xf numFmtId="4" fontId="16" fillId="0" borderId="0" xfId="0" applyNumberFormat="1" applyFont="1"/>
    <xf numFmtId="0" fontId="23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23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/>
    </xf>
    <xf numFmtId="165" fontId="23" fillId="0" borderId="0" xfId="0" applyNumberFormat="1" applyFont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1" xfId="0" applyFont="1" applyFill="1" applyBorder="1" applyAlignment="1">
      <alignment vertical="justify"/>
    </xf>
    <xf numFmtId="0" fontId="5" fillId="0" borderId="0" xfId="0" applyFont="1"/>
    <xf numFmtId="0" fontId="8" fillId="0" borderId="0" xfId="0" applyFont="1" applyFill="1"/>
    <xf numFmtId="0" fontId="5" fillId="0" borderId="0" xfId="0" applyFont="1" applyBorder="1"/>
    <xf numFmtId="0" fontId="22" fillId="0" borderId="0" xfId="0" applyFont="1" applyFill="1" applyBorder="1" applyAlignment="1"/>
    <xf numFmtId="0" fontId="14" fillId="0" borderId="0" xfId="1" applyNumberFormat="1" applyFont="1" applyFill="1" applyBorder="1" applyAlignment="1">
      <alignment vertical="top" wrapText="1"/>
    </xf>
    <xf numFmtId="0" fontId="26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0" fontId="26" fillId="0" borderId="1" xfId="0" applyFont="1" applyBorder="1" applyAlignment="1">
      <alignment horizontal="center" vertical="top"/>
    </xf>
    <xf numFmtId="4" fontId="27" fillId="0" borderId="1" xfId="0" applyNumberFormat="1" applyFont="1" applyBorder="1" applyAlignment="1">
      <alignment horizontal="right" vertical="top" wrapText="1"/>
    </xf>
    <xf numFmtId="167" fontId="28" fillId="0" borderId="1" xfId="0" applyNumberFormat="1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4" fontId="28" fillId="0" borderId="1" xfId="0" applyNumberFormat="1" applyFont="1" applyFill="1" applyBorder="1" applyAlignment="1">
      <alignment horizontal="right" vertical="top" wrapText="1"/>
    </xf>
    <xf numFmtId="4" fontId="28" fillId="0" borderId="1" xfId="0" applyNumberFormat="1" applyFont="1" applyBorder="1" applyAlignment="1">
      <alignment horizontal="right" vertical="top" wrapText="1"/>
    </xf>
    <xf numFmtId="167" fontId="28" fillId="0" borderId="2" xfId="0" applyNumberFormat="1" applyFont="1" applyBorder="1" applyAlignment="1">
      <alignment horizontal="center" vertical="top"/>
    </xf>
    <xf numFmtId="4" fontId="28" fillId="0" borderId="1" xfId="0" applyNumberFormat="1" applyFont="1" applyBorder="1" applyAlignment="1">
      <alignment vertical="top"/>
    </xf>
    <xf numFmtId="0" fontId="28" fillId="0" borderId="1" xfId="0" applyFont="1" applyBorder="1" applyAlignment="1">
      <alignment vertical="top"/>
    </xf>
    <xf numFmtId="0" fontId="28" fillId="0" borderId="1" xfId="0" applyFont="1" applyBorder="1" applyAlignment="1">
      <alignment vertical="top" wrapText="1"/>
    </xf>
    <xf numFmtId="4" fontId="28" fillId="0" borderId="1" xfId="0" applyNumberFormat="1" applyFont="1" applyFill="1" applyBorder="1" applyAlignment="1">
      <alignment vertical="top"/>
    </xf>
    <xf numFmtId="0" fontId="30" fillId="0" borderId="1" xfId="0" applyFont="1" applyFill="1" applyBorder="1" applyAlignment="1">
      <alignment horizontal="center" vertical="top" wrapText="1"/>
    </xf>
    <xf numFmtId="3" fontId="30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right"/>
    </xf>
    <xf numFmtId="0" fontId="33" fillId="0" borderId="1" xfId="0" applyFont="1" applyFill="1" applyBorder="1" applyAlignment="1">
      <alignment horizontal="center" vertical="top" wrapText="1"/>
    </xf>
    <xf numFmtId="3" fontId="33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left" vertical="top" wrapText="1"/>
    </xf>
    <xf numFmtId="166" fontId="23" fillId="0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168" fontId="16" fillId="0" borderId="5" xfId="1" applyNumberFormat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top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6" xfId="1" applyNumberFormat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1" fontId="14" fillId="0" borderId="19" xfId="1" applyNumberFormat="1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left" vertical="center"/>
    </xf>
    <xf numFmtId="4" fontId="11" fillId="0" borderId="22" xfId="3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justify" vertical="top" wrapText="1"/>
    </xf>
    <xf numFmtId="4" fontId="11" fillId="0" borderId="25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4" fillId="0" borderId="16" xfId="3" applyNumberFormat="1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/>
    <xf numFmtId="0" fontId="17" fillId="0" borderId="1" xfId="0" applyFont="1" applyBorder="1"/>
    <xf numFmtId="0" fontId="8" fillId="0" borderId="0" xfId="0" applyFont="1" applyFill="1" applyBorder="1"/>
    <xf numFmtId="0" fontId="28" fillId="0" borderId="1" xfId="0" applyFont="1" applyBorder="1" applyAlignment="1">
      <alignment horizontal="left" vertical="top" wrapText="1" indent="2"/>
    </xf>
    <xf numFmtId="0" fontId="26" fillId="0" borderId="1" xfId="0" applyFont="1" applyBorder="1" applyAlignment="1">
      <alignment horizontal="left" vertical="top" wrapText="1" indent="2"/>
    </xf>
    <xf numFmtId="0" fontId="26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1" applyNumberFormat="1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7" fillId="0" borderId="6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vertical="top" wrapText="1"/>
    </xf>
    <xf numFmtId="4" fontId="11" fillId="0" borderId="7" xfId="3" applyNumberFormat="1" applyFont="1" applyFill="1" applyBorder="1" applyAlignment="1">
      <alignment horizontal="center" vertical="center"/>
    </xf>
    <xf numFmtId="4" fontId="11" fillId="0" borderId="11" xfId="3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justify" vertical="top"/>
    </xf>
    <xf numFmtId="0" fontId="10" fillId="0" borderId="5" xfId="0" applyNumberFormat="1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9" fontId="5" fillId="0" borderId="18" xfId="8" applyNumberFormat="1" applyFont="1" applyFill="1" applyBorder="1" applyAlignment="1" applyProtection="1">
      <alignment horizontal="left" vertical="center" wrapText="1" shrinkToFit="1"/>
    </xf>
    <xf numFmtId="0" fontId="5" fillId="0" borderId="16" xfId="3" applyFont="1" applyFill="1" applyBorder="1" applyAlignment="1">
      <alignment horizontal="left" vertical="top" wrapText="1"/>
    </xf>
    <xf numFmtId="0" fontId="7" fillId="0" borderId="24" xfId="3" applyFont="1" applyFill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justify" vertical="top"/>
    </xf>
    <xf numFmtId="4" fontId="11" fillId="0" borderId="22" xfId="0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justify" vertical="center" wrapText="1"/>
    </xf>
    <xf numFmtId="0" fontId="36" fillId="0" borderId="0" xfId="1" applyFont="1" applyFill="1" applyAlignment="1">
      <alignment horizontal="center" wrapText="1"/>
    </xf>
    <xf numFmtId="0" fontId="16" fillId="3" borderId="10" xfId="1" applyFont="1" applyFill="1" applyBorder="1" applyAlignment="1">
      <alignment horizontal="center" vertical="center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tabSelected="1" topLeftCell="A201" workbookViewId="0">
      <selection sqref="A1:F213"/>
    </sheetView>
  </sheetViews>
  <sheetFormatPr defaultColWidth="8.85546875" defaultRowHeight="15" x14ac:dyDescent="0.25"/>
  <cols>
    <col min="1" max="1" width="29.28515625" style="2" customWidth="1"/>
    <col min="2" max="2" width="34.28515625" style="3" customWidth="1"/>
    <col min="3" max="3" width="14.140625" style="2" customWidth="1"/>
    <col min="4" max="4" width="13.42578125" style="2" customWidth="1"/>
    <col min="5" max="5" width="12.28515625" style="2" customWidth="1"/>
    <col min="6" max="6" width="13.5703125" style="2" customWidth="1"/>
    <col min="7" max="7" width="8.85546875" style="207"/>
    <col min="8" max="16384" width="8.85546875" style="1"/>
  </cols>
  <sheetData>
    <row r="1" spans="1:6" ht="32.25" customHeight="1" thickBot="1" x14ac:dyDescent="0.3">
      <c r="A1" s="294" t="s">
        <v>504</v>
      </c>
      <c r="B1" s="294"/>
      <c r="C1" s="294"/>
      <c r="D1" s="294"/>
      <c r="E1" s="294"/>
      <c r="F1" s="294"/>
    </row>
    <row r="2" spans="1:6" ht="60.75" thickBot="1" x14ac:dyDescent="0.3">
      <c r="A2" s="237" t="s">
        <v>0</v>
      </c>
      <c r="B2" s="238" t="s">
        <v>1</v>
      </c>
      <c r="C2" s="239" t="s">
        <v>452</v>
      </c>
      <c r="D2" s="240" t="s">
        <v>499</v>
      </c>
      <c r="E2" s="241" t="s">
        <v>2</v>
      </c>
      <c r="F2" s="295" t="s">
        <v>468</v>
      </c>
    </row>
    <row r="3" spans="1:6" ht="15.75" thickBot="1" x14ac:dyDescent="0.3">
      <c r="A3" s="242">
        <v>1</v>
      </c>
      <c r="B3" s="243">
        <v>2</v>
      </c>
      <c r="C3" s="244">
        <v>3</v>
      </c>
      <c r="D3" s="245">
        <v>4</v>
      </c>
      <c r="E3" s="246">
        <v>5</v>
      </c>
      <c r="F3" s="247">
        <v>6</v>
      </c>
    </row>
    <row r="4" spans="1:6" ht="26.25" thickBot="1" x14ac:dyDescent="0.3">
      <c r="A4" s="4" t="s">
        <v>3</v>
      </c>
      <c r="B4" s="5" t="s">
        <v>4</v>
      </c>
      <c r="C4" s="6">
        <f>SUM(C5+C12+C19+C32+C38+C41+C64+C71+C84+C91+C138)</f>
        <v>676553.4</v>
      </c>
      <c r="D4" s="6">
        <f>SUM(D5+D12+D19+D32+D38+D41+D64+D71+D84+D91+D138)</f>
        <v>692670.26000000013</v>
      </c>
      <c r="E4" s="6">
        <f t="shared" ref="E4:E71" si="0">D4/C4*100</f>
        <v>102.38220072502777</v>
      </c>
      <c r="F4" s="7">
        <f>D4-C4</f>
        <v>16116.860000000102</v>
      </c>
    </row>
    <row r="5" spans="1:6" ht="15.75" thickBot="1" x14ac:dyDescent="0.3">
      <c r="A5" s="4" t="s">
        <v>5</v>
      </c>
      <c r="B5" s="5" t="s">
        <v>6</v>
      </c>
      <c r="C5" s="6">
        <f>SUM(C6)</f>
        <v>423610</v>
      </c>
      <c r="D5" s="6">
        <f>SUM(D6)</f>
        <v>429915.74000000005</v>
      </c>
      <c r="E5" s="6">
        <f t="shared" si="0"/>
        <v>101.48857203559881</v>
      </c>
      <c r="F5" s="7">
        <f t="shared" ref="F5:F6" si="1">D5-C5</f>
        <v>6305.7400000000489</v>
      </c>
    </row>
    <row r="6" spans="1:6" x14ac:dyDescent="0.25">
      <c r="A6" s="275" t="s">
        <v>175</v>
      </c>
      <c r="B6" s="276" t="s">
        <v>7</v>
      </c>
      <c r="C6" s="277">
        <f>SUM(C7:C11)</f>
        <v>423610</v>
      </c>
      <c r="D6" s="277">
        <f>SUM(D7:D11)</f>
        <v>429915.74000000005</v>
      </c>
      <c r="E6" s="277">
        <f t="shared" si="0"/>
        <v>101.48857203559881</v>
      </c>
      <c r="F6" s="278">
        <f t="shared" si="1"/>
        <v>6305.7400000000489</v>
      </c>
    </row>
    <row r="7" spans="1:6" ht="114.75" x14ac:dyDescent="0.25">
      <c r="A7" s="13" t="s">
        <v>8</v>
      </c>
      <c r="B7" s="14" t="s">
        <v>176</v>
      </c>
      <c r="C7" s="15">
        <v>413856</v>
      </c>
      <c r="D7" s="16">
        <v>420407.48</v>
      </c>
      <c r="E7" s="17">
        <f t="shared" si="0"/>
        <v>101.58303371220907</v>
      </c>
      <c r="F7" s="251">
        <f>D7-C7</f>
        <v>6551.4799999999814</v>
      </c>
    </row>
    <row r="8" spans="1:6" ht="140.25" x14ac:dyDescent="0.25">
      <c r="A8" s="13" t="s">
        <v>9</v>
      </c>
      <c r="B8" s="14" t="s">
        <v>404</v>
      </c>
      <c r="C8" s="15">
        <v>1298</v>
      </c>
      <c r="D8" s="16">
        <v>1303.75</v>
      </c>
      <c r="E8" s="17">
        <f t="shared" si="0"/>
        <v>100.44298921417565</v>
      </c>
      <c r="F8" s="251">
        <f t="shared" ref="F8:F71" si="2">D8-C8</f>
        <v>5.75</v>
      </c>
    </row>
    <row r="9" spans="1:6" ht="76.5" x14ac:dyDescent="0.25">
      <c r="A9" s="13" t="s">
        <v>10</v>
      </c>
      <c r="B9" s="14" t="s">
        <v>177</v>
      </c>
      <c r="C9" s="15">
        <v>3006</v>
      </c>
      <c r="D9" s="16">
        <v>3031.28</v>
      </c>
      <c r="E9" s="17">
        <f t="shared" si="0"/>
        <v>100.84098469727212</v>
      </c>
      <c r="F9" s="251">
        <f t="shared" si="2"/>
        <v>25.2800000000002</v>
      </c>
    </row>
    <row r="10" spans="1:6" ht="114.75" x14ac:dyDescent="0.25">
      <c r="A10" s="13" t="s">
        <v>11</v>
      </c>
      <c r="B10" s="14" t="s">
        <v>405</v>
      </c>
      <c r="C10" s="15">
        <v>3950</v>
      </c>
      <c r="D10" s="16">
        <v>4042.4</v>
      </c>
      <c r="E10" s="17">
        <f t="shared" si="0"/>
        <v>102.33924050632912</v>
      </c>
      <c r="F10" s="251">
        <f t="shared" si="2"/>
        <v>92.400000000000091</v>
      </c>
    </row>
    <row r="11" spans="1:6" ht="141" thickBot="1" x14ac:dyDescent="0.3">
      <c r="A11" s="18" t="s">
        <v>272</v>
      </c>
      <c r="B11" s="19" t="s">
        <v>273</v>
      </c>
      <c r="C11" s="20">
        <v>1500</v>
      </c>
      <c r="D11" s="21">
        <v>1130.83</v>
      </c>
      <c r="E11" s="22">
        <f t="shared" si="0"/>
        <v>75.388666666666666</v>
      </c>
      <c r="F11" s="252">
        <f t="shared" si="2"/>
        <v>-369.17000000000007</v>
      </c>
    </row>
    <row r="12" spans="1:6" ht="51.75" thickBot="1" x14ac:dyDescent="0.3">
      <c r="A12" s="4" t="s">
        <v>12</v>
      </c>
      <c r="B12" s="25" t="s">
        <v>13</v>
      </c>
      <c r="C12" s="6">
        <f>C13</f>
        <v>52390</v>
      </c>
      <c r="D12" s="6">
        <f>D13</f>
        <v>56653.01</v>
      </c>
      <c r="E12" s="6">
        <f t="shared" si="0"/>
        <v>108.13706814277535</v>
      </c>
      <c r="F12" s="255">
        <f t="shared" si="2"/>
        <v>4263.010000000002</v>
      </c>
    </row>
    <row r="13" spans="1:6" ht="39" thickBot="1" x14ac:dyDescent="0.3">
      <c r="A13" s="4" t="s">
        <v>274</v>
      </c>
      <c r="B13" s="25" t="s">
        <v>275</v>
      </c>
      <c r="C13" s="26">
        <f>SUM(C14:C18)</f>
        <v>52390</v>
      </c>
      <c r="D13" s="26">
        <f>SUM(D14:D18)</f>
        <v>56653.01</v>
      </c>
      <c r="E13" s="6">
        <f t="shared" si="0"/>
        <v>108.13706814277535</v>
      </c>
      <c r="F13" s="255">
        <f t="shared" si="2"/>
        <v>4263.010000000002</v>
      </c>
    </row>
    <row r="14" spans="1:6" ht="63.75" x14ac:dyDescent="0.25">
      <c r="A14" s="27" t="s">
        <v>156</v>
      </c>
      <c r="B14" s="9" t="s">
        <v>406</v>
      </c>
      <c r="C14" s="12">
        <v>1713</v>
      </c>
      <c r="D14" s="12">
        <v>1710.66</v>
      </c>
      <c r="E14" s="12">
        <f t="shared" si="0"/>
        <v>99.863397548161132</v>
      </c>
      <c r="F14" s="250">
        <f t="shared" si="2"/>
        <v>-2.3399999999999181</v>
      </c>
    </row>
    <row r="15" spans="1:6" ht="153" x14ac:dyDescent="0.25">
      <c r="A15" s="28" t="s">
        <v>220</v>
      </c>
      <c r="B15" s="279" t="s">
        <v>221</v>
      </c>
      <c r="C15" s="15">
        <v>25296</v>
      </c>
      <c r="D15" s="15">
        <v>27542.99</v>
      </c>
      <c r="E15" s="17">
        <f t="shared" si="0"/>
        <v>108.88278779253638</v>
      </c>
      <c r="F15" s="251">
        <f t="shared" si="2"/>
        <v>2246.9900000000016</v>
      </c>
    </row>
    <row r="16" spans="1:6" ht="191.25" x14ac:dyDescent="0.25">
      <c r="A16" s="28" t="s">
        <v>222</v>
      </c>
      <c r="B16" s="29" t="s">
        <v>276</v>
      </c>
      <c r="C16" s="15">
        <v>138</v>
      </c>
      <c r="D16" s="15">
        <v>148.77000000000001</v>
      </c>
      <c r="E16" s="17">
        <f t="shared" si="0"/>
        <v>107.80434782608697</v>
      </c>
      <c r="F16" s="251">
        <f t="shared" si="2"/>
        <v>10.77000000000001</v>
      </c>
    </row>
    <row r="17" spans="1:6" ht="165.75" x14ac:dyDescent="0.25">
      <c r="A17" s="30" t="s">
        <v>223</v>
      </c>
      <c r="B17" s="31" t="s">
        <v>277</v>
      </c>
      <c r="C17" s="15">
        <v>28154</v>
      </c>
      <c r="D17" s="15">
        <v>30410.57</v>
      </c>
      <c r="E17" s="17">
        <f t="shared" si="0"/>
        <v>108.01509554592599</v>
      </c>
      <c r="F17" s="251">
        <f t="shared" si="2"/>
        <v>2256.5699999999997</v>
      </c>
    </row>
    <row r="18" spans="1:6" ht="166.5" thickBot="1" x14ac:dyDescent="0.3">
      <c r="A18" s="32" t="s">
        <v>224</v>
      </c>
      <c r="B18" s="33" t="s">
        <v>278</v>
      </c>
      <c r="C18" s="20">
        <v>-2911</v>
      </c>
      <c r="D18" s="20">
        <v>-3159.98</v>
      </c>
      <c r="E18" s="22">
        <f t="shared" si="0"/>
        <v>108.55307454482997</v>
      </c>
      <c r="F18" s="252">
        <f t="shared" si="2"/>
        <v>-248.98000000000002</v>
      </c>
    </row>
    <row r="19" spans="1:6" ht="15.75" thickBot="1" x14ac:dyDescent="0.3">
      <c r="A19" s="34" t="s">
        <v>61</v>
      </c>
      <c r="B19" s="35" t="s">
        <v>62</v>
      </c>
      <c r="C19" s="6">
        <f>SUM(C26+C28+C30+C20)</f>
        <v>66728.5</v>
      </c>
      <c r="D19" s="6">
        <f>SUM(D26+D28+D30+D20)</f>
        <v>68035.56</v>
      </c>
      <c r="E19" s="6">
        <f t="shared" si="0"/>
        <v>101.95877323782192</v>
      </c>
      <c r="F19" s="255">
        <f t="shared" si="2"/>
        <v>1307.0599999999977</v>
      </c>
    </row>
    <row r="20" spans="1:6" ht="51.75" thickBot="1" x14ac:dyDescent="0.3">
      <c r="A20" s="4" t="s">
        <v>178</v>
      </c>
      <c r="B20" s="25" t="s">
        <v>179</v>
      </c>
      <c r="C20" s="6">
        <f>SUM(C21:C25)</f>
        <v>57103</v>
      </c>
      <c r="D20" s="6">
        <f>SUM(D21:D25)</f>
        <v>58158.39</v>
      </c>
      <c r="E20" s="6">
        <f t="shared" si="0"/>
        <v>101.84822163459013</v>
      </c>
      <c r="F20" s="255">
        <f t="shared" si="2"/>
        <v>1055.3899999999994</v>
      </c>
    </row>
    <row r="21" spans="1:6" ht="48.75" customHeight="1" x14ac:dyDescent="0.25">
      <c r="A21" s="8" t="s">
        <v>157</v>
      </c>
      <c r="B21" s="9" t="s">
        <v>180</v>
      </c>
      <c r="C21" s="10">
        <v>27052</v>
      </c>
      <c r="D21" s="11">
        <v>27771.47</v>
      </c>
      <c r="E21" s="12">
        <f t="shared" si="0"/>
        <v>102.65958154665088</v>
      </c>
      <c r="F21" s="250">
        <f t="shared" si="2"/>
        <v>719.47000000000116</v>
      </c>
    </row>
    <row r="22" spans="1:6" ht="63.75" x14ac:dyDescent="0.25">
      <c r="A22" s="13" t="s">
        <v>279</v>
      </c>
      <c r="B22" s="14" t="s">
        <v>280</v>
      </c>
      <c r="C22" s="15">
        <v>0</v>
      </c>
      <c r="D22" s="16">
        <v>-3.12</v>
      </c>
      <c r="E22" s="17"/>
      <c r="F22" s="251">
        <f t="shared" si="2"/>
        <v>-3.12</v>
      </c>
    </row>
    <row r="23" spans="1:6" ht="89.25" x14ac:dyDescent="0.25">
      <c r="A23" s="13" t="s">
        <v>158</v>
      </c>
      <c r="B23" s="14" t="s">
        <v>181</v>
      </c>
      <c r="C23" s="15">
        <v>30051</v>
      </c>
      <c r="D23" s="16">
        <v>30440.9</v>
      </c>
      <c r="E23" s="17">
        <f t="shared" si="0"/>
        <v>101.29746098299557</v>
      </c>
      <c r="F23" s="251">
        <f t="shared" si="2"/>
        <v>389.90000000000146</v>
      </c>
    </row>
    <row r="24" spans="1:6" ht="76.5" x14ac:dyDescent="0.25">
      <c r="A24" s="36" t="s">
        <v>407</v>
      </c>
      <c r="B24" s="14" t="s">
        <v>281</v>
      </c>
      <c r="C24" s="15">
        <v>0</v>
      </c>
      <c r="D24" s="16">
        <v>-23.88</v>
      </c>
      <c r="E24" s="17"/>
      <c r="F24" s="251">
        <f t="shared" si="2"/>
        <v>-23.88</v>
      </c>
    </row>
    <row r="25" spans="1:6" ht="51.75" thickBot="1" x14ac:dyDescent="0.3">
      <c r="A25" s="18" t="s">
        <v>429</v>
      </c>
      <c r="B25" s="19" t="s">
        <v>430</v>
      </c>
      <c r="C25" s="20">
        <v>0</v>
      </c>
      <c r="D25" s="21">
        <v>-26.98</v>
      </c>
      <c r="E25" s="22"/>
      <c r="F25" s="252">
        <f t="shared" si="2"/>
        <v>-26.98</v>
      </c>
    </row>
    <row r="26" spans="1:6" ht="26.25" thickBot="1" x14ac:dyDescent="0.3">
      <c r="A26" s="4" t="s">
        <v>182</v>
      </c>
      <c r="B26" s="25" t="s">
        <v>15</v>
      </c>
      <c r="C26" s="26">
        <f>C27</f>
        <v>0</v>
      </c>
      <c r="D26" s="26">
        <f>D27</f>
        <v>-356.16</v>
      </c>
      <c r="E26" s="6"/>
      <c r="F26" s="255">
        <f t="shared" si="2"/>
        <v>-356.16</v>
      </c>
    </row>
    <row r="27" spans="1:6" ht="26.25" thickBot="1" x14ac:dyDescent="0.3">
      <c r="A27" s="37" t="s">
        <v>14</v>
      </c>
      <c r="B27" s="38" t="s">
        <v>15</v>
      </c>
      <c r="C27" s="39">
        <v>0</v>
      </c>
      <c r="D27" s="40">
        <v>-356.16</v>
      </c>
      <c r="E27" s="256"/>
      <c r="F27" s="257">
        <f t="shared" si="2"/>
        <v>-356.16</v>
      </c>
    </row>
    <row r="28" spans="1:6" ht="15.75" thickBot="1" x14ac:dyDescent="0.3">
      <c r="A28" s="4" t="s">
        <v>183</v>
      </c>
      <c r="B28" s="25" t="s">
        <v>16</v>
      </c>
      <c r="C28" s="26">
        <f t="shared" ref="C28:D28" si="3">SUM(C29:C29)</f>
        <v>430.5</v>
      </c>
      <c r="D28" s="26">
        <f t="shared" si="3"/>
        <v>434.25</v>
      </c>
      <c r="E28" s="6">
        <f t="shared" si="0"/>
        <v>100.87108013937282</v>
      </c>
      <c r="F28" s="255">
        <f t="shared" si="2"/>
        <v>3.75</v>
      </c>
    </row>
    <row r="29" spans="1:6" ht="15.75" thickBot="1" x14ac:dyDescent="0.3">
      <c r="A29" s="37" t="s">
        <v>17</v>
      </c>
      <c r="B29" s="38" t="s">
        <v>16</v>
      </c>
      <c r="C29" s="39">
        <v>430.5</v>
      </c>
      <c r="D29" s="40">
        <v>434.25</v>
      </c>
      <c r="E29" s="256">
        <f t="shared" si="0"/>
        <v>100.87108013937282</v>
      </c>
      <c r="F29" s="257">
        <f t="shared" si="2"/>
        <v>3.75</v>
      </c>
    </row>
    <row r="30" spans="1:6" ht="39" thickBot="1" x14ac:dyDescent="0.3">
      <c r="A30" s="4" t="s">
        <v>18</v>
      </c>
      <c r="B30" s="25" t="s">
        <v>19</v>
      </c>
      <c r="C30" s="6">
        <f t="shared" ref="C30:D30" si="4">SUM(C31)</f>
        <v>9195</v>
      </c>
      <c r="D30" s="6">
        <f t="shared" si="4"/>
        <v>9799.08</v>
      </c>
      <c r="E30" s="6">
        <f t="shared" si="0"/>
        <v>106.56965742251224</v>
      </c>
      <c r="F30" s="255">
        <f t="shared" si="2"/>
        <v>604.07999999999993</v>
      </c>
    </row>
    <row r="31" spans="1:6" ht="51.75" thickBot="1" x14ac:dyDescent="0.3">
      <c r="A31" s="37" t="s">
        <v>20</v>
      </c>
      <c r="B31" s="38" t="s">
        <v>159</v>
      </c>
      <c r="C31" s="39">
        <v>9195</v>
      </c>
      <c r="D31" s="40">
        <v>9799.08</v>
      </c>
      <c r="E31" s="256">
        <f t="shared" si="0"/>
        <v>106.56965742251224</v>
      </c>
      <c r="F31" s="257">
        <f t="shared" si="2"/>
        <v>604.07999999999993</v>
      </c>
    </row>
    <row r="32" spans="1:6" ht="15.75" thickBot="1" x14ac:dyDescent="0.3">
      <c r="A32" s="23" t="s">
        <v>21</v>
      </c>
      <c r="B32" s="253" t="s">
        <v>22</v>
      </c>
      <c r="C32" s="24">
        <f t="shared" ref="C32:D32" si="5">SUM(C33+C35)</f>
        <v>34171</v>
      </c>
      <c r="D32" s="24">
        <f t="shared" si="5"/>
        <v>34601.43</v>
      </c>
      <c r="E32" s="24">
        <f t="shared" si="0"/>
        <v>101.25963536331977</v>
      </c>
      <c r="F32" s="254">
        <f t="shared" si="2"/>
        <v>430.43000000000029</v>
      </c>
    </row>
    <row r="33" spans="1:6" ht="15.75" thickBot="1" x14ac:dyDescent="0.3">
      <c r="A33" s="4" t="s">
        <v>184</v>
      </c>
      <c r="B33" s="25" t="s">
        <v>23</v>
      </c>
      <c r="C33" s="6">
        <f>SUM(C34)</f>
        <v>8818</v>
      </c>
      <c r="D33" s="6">
        <f>SUM(D34)</f>
        <v>9051.34</v>
      </c>
      <c r="E33" s="6">
        <f t="shared" si="0"/>
        <v>102.64617827171693</v>
      </c>
      <c r="F33" s="255">
        <f t="shared" si="2"/>
        <v>233.34000000000015</v>
      </c>
    </row>
    <row r="34" spans="1:6" ht="64.5" thickBot="1" x14ac:dyDescent="0.3">
      <c r="A34" s="37" t="s">
        <v>24</v>
      </c>
      <c r="B34" s="38" t="s">
        <v>185</v>
      </c>
      <c r="C34" s="39">
        <v>8818</v>
      </c>
      <c r="D34" s="40">
        <v>9051.34</v>
      </c>
      <c r="E34" s="256">
        <f t="shared" si="0"/>
        <v>102.64617827171693</v>
      </c>
      <c r="F34" s="257">
        <f t="shared" si="2"/>
        <v>233.34000000000015</v>
      </c>
    </row>
    <row r="35" spans="1:6" ht="15.75" thickBot="1" x14ac:dyDescent="0.3">
      <c r="A35" s="4" t="s">
        <v>186</v>
      </c>
      <c r="B35" s="25" t="s">
        <v>25</v>
      </c>
      <c r="C35" s="26">
        <f>SUM(C36:C37)</f>
        <v>25353</v>
      </c>
      <c r="D35" s="26">
        <f>SUM(D36:D37)</f>
        <v>25550.09</v>
      </c>
      <c r="E35" s="6">
        <f t="shared" si="0"/>
        <v>100.77738334713841</v>
      </c>
      <c r="F35" s="255">
        <f t="shared" si="2"/>
        <v>197.09000000000015</v>
      </c>
    </row>
    <row r="36" spans="1:6" ht="51" x14ac:dyDescent="0.25">
      <c r="A36" s="8" t="s">
        <v>59</v>
      </c>
      <c r="B36" s="9" t="s">
        <v>160</v>
      </c>
      <c r="C36" s="10">
        <v>19200</v>
      </c>
      <c r="D36" s="10">
        <v>19687.73</v>
      </c>
      <c r="E36" s="12">
        <f t="shared" si="0"/>
        <v>102.54026041666665</v>
      </c>
      <c r="F36" s="250">
        <f t="shared" si="2"/>
        <v>487.72999999999956</v>
      </c>
    </row>
    <row r="37" spans="1:6" ht="51.75" thickBot="1" x14ac:dyDescent="0.3">
      <c r="A37" s="18" t="s">
        <v>60</v>
      </c>
      <c r="B37" s="19" t="s">
        <v>161</v>
      </c>
      <c r="C37" s="20">
        <v>6153</v>
      </c>
      <c r="D37" s="20">
        <v>5862.36</v>
      </c>
      <c r="E37" s="22">
        <f t="shared" si="0"/>
        <v>95.276450511945384</v>
      </c>
      <c r="F37" s="252">
        <f t="shared" si="2"/>
        <v>-290.64000000000033</v>
      </c>
    </row>
    <row r="38" spans="1:6" ht="26.25" thickBot="1" x14ac:dyDescent="0.3">
      <c r="A38" s="4" t="s">
        <v>26</v>
      </c>
      <c r="B38" s="25" t="s">
        <v>27</v>
      </c>
      <c r="C38" s="6">
        <f>SUM(C39:C40)</f>
        <v>8810</v>
      </c>
      <c r="D38" s="6">
        <f>SUM(D39:D40)</f>
        <v>8751.92</v>
      </c>
      <c r="E38" s="6">
        <f t="shared" si="0"/>
        <v>99.34074914869467</v>
      </c>
      <c r="F38" s="255">
        <f t="shared" si="2"/>
        <v>-58.079999999999927</v>
      </c>
    </row>
    <row r="39" spans="1:6" ht="63.75" x14ac:dyDescent="0.25">
      <c r="A39" s="8" t="s">
        <v>28</v>
      </c>
      <c r="B39" s="9" t="s">
        <v>29</v>
      </c>
      <c r="C39" s="10">
        <v>8805</v>
      </c>
      <c r="D39" s="11">
        <v>8746.92</v>
      </c>
      <c r="E39" s="12">
        <f t="shared" si="0"/>
        <v>99.340374787052809</v>
      </c>
      <c r="F39" s="250">
        <f t="shared" si="2"/>
        <v>-58.079999999999927</v>
      </c>
    </row>
    <row r="40" spans="1:6" ht="77.25" thickBot="1" x14ac:dyDescent="0.3">
      <c r="A40" s="18" t="s">
        <v>282</v>
      </c>
      <c r="B40" s="19" t="s">
        <v>283</v>
      </c>
      <c r="C40" s="20">
        <v>5</v>
      </c>
      <c r="D40" s="21">
        <v>5</v>
      </c>
      <c r="E40" s="22">
        <f t="shared" si="0"/>
        <v>100</v>
      </c>
      <c r="F40" s="252">
        <f t="shared" si="2"/>
        <v>0</v>
      </c>
    </row>
    <row r="41" spans="1:6" ht="64.5" thickBot="1" x14ac:dyDescent="0.3">
      <c r="A41" s="4" t="s">
        <v>30</v>
      </c>
      <c r="B41" s="5" t="s">
        <v>31</v>
      </c>
      <c r="C41" s="6">
        <f>C42+C44+C48+C52+C55+C58+C46+K43</f>
        <v>42381.14</v>
      </c>
      <c r="D41" s="6">
        <f>D42+D44+D48+D52+D55+D58+D46+L43</f>
        <v>44259.05999999999</v>
      </c>
      <c r="E41" s="6">
        <f t="shared" si="0"/>
        <v>104.43102757500151</v>
      </c>
      <c r="F41" s="255">
        <f t="shared" si="2"/>
        <v>1877.919999999991</v>
      </c>
    </row>
    <row r="42" spans="1:6" ht="90" thickBot="1" x14ac:dyDescent="0.3">
      <c r="A42" s="4" t="s">
        <v>408</v>
      </c>
      <c r="B42" s="25" t="s">
        <v>284</v>
      </c>
      <c r="C42" s="42">
        <f>SUM(C43:C43)</f>
        <v>32700</v>
      </c>
      <c r="D42" s="42">
        <f>SUM(D43:D43)</f>
        <v>34580.35</v>
      </c>
      <c r="E42" s="6">
        <f t="shared" si="0"/>
        <v>105.75030581039755</v>
      </c>
      <c r="F42" s="255">
        <f t="shared" si="2"/>
        <v>1880.3499999999985</v>
      </c>
    </row>
    <row r="43" spans="1:6" ht="128.25" thickBot="1" x14ac:dyDescent="0.3">
      <c r="A43" s="37" t="s">
        <v>57</v>
      </c>
      <c r="B43" s="45" t="s">
        <v>285</v>
      </c>
      <c r="C43" s="39">
        <v>32700</v>
      </c>
      <c r="D43" s="40">
        <v>34580.35</v>
      </c>
      <c r="E43" s="256">
        <f t="shared" si="0"/>
        <v>105.75030581039755</v>
      </c>
      <c r="F43" s="257">
        <f t="shared" si="2"/>
        <v>1880.3499999999985</v>
      </c>
    </row>
    <row r="44" spans="1:6" ht="102.75" thickBot="1" x14ac:dyDescent="0.3">
      <c r="A44" s="4" t="s">
        <v>187</v>
      </c>
      <c r="B44" s="46" t="s">
        <v>286</v>
      </c>
      <c r="C44" s="6">
        <f t="shared" ref="C44:D44" si="6">C45</f>
        <v>180</v>
      </c>
      <c r="D44" s="6">
        <f t="shared" si="6"/>
        <v>193.77</v>
      </c>
      <c r="E44" s="6">
        <f t="shared" si="0"/>
        <v>107.65</v>
      </c>
      <c r="F44" s="255">
        <f t="shared" si="2"/>
        <v>13.77000000000001</v>
      </c>
    </row>
    <row r="45" spans="1:6" ht="128.25" thickBot="1" x14ac:dyDescent="0.3">
      <c r="A45" s="37" t="s">
        <v>155</v>
      </c>
      <c r="B45" s="45" t="s">
        <v>287</v>
      </c>
      <c r="C45" s="40">
        <v>180</v>
      </c>
      <c r="D45" s="40">
        <v>193.77</v>
      </c>
      <c r="E45" s="256">
        <f t="shared" si="0"/>
        <v>107.65</v>
      </c>
      <c r="F45" s="257">
        <f t="shared" si="2"/>
        <v>13.77000000000001</v>
      </c>
    </row>
    <row r="46" spans="1:6" ht="115.5" thickBot="1" x14ac:dyDescent="0.3">
      <c r="A46" s="4" t="s">
        <v>400</v>
      </c>
      <c r="B46" s="46" t="s">
        <v>401</v>
      </c>
      <c r="C46" s="42">
        <f>SUM(C47)</f>
        <v>20.5</v>
      </c>
      <c r="D46" s="42">
        <f>SUM(D47)</f>
        <v>20.58</v>
      </c>
      <c r="E46" s="6">
        <f t="shared" si="0"/>
        <v>100.39024390243902</v>
      </c>
      <c r="F46" s="255">
        <f t="shared" si="2"/>
        <v>7.9999999999998295E-2</v>
      </c>
    </row>
    <row r="47" spans="1:6" ht="141" thickBot="1" x14ac:dyDescent="0.3">
      <c r="A47" s="37" t="s">
        <v>402</v>
      </c>
      <c r="B47" s="45" t="s">
        <v>403</v>
      </c>
      <c r="C47" s="40">
        <v>20.5</v>
      </c>
      <c r="D47" s="40">
        <v>20.58</v>
      </c>
      <c r="E47" s="256">
        <f t="shared" si="0"/>
        <v>100.39024390243902</v>
      </c>
      <c r="F47" s="257">
        <f t="shared" si="2"/>
        <v>7.9999999999998295E-2</v>
      </c>
    </row>
    <row r="48" spans="1:6" ht="51.75" thickBot="1" x14ac:dyDescent="0.3">
      <c r="A48" s="4" t="s">
        <v>189</v>
      </c>
      <c r="B48" s="47" t="s">
        <v>190</v>
      </c>
      <c r="C48" s="42">
        <f>SUM(C49:C51)</f>
        <v>5231.2000000000007</v>
      </c>
      <c r="D48" s="42">
        <f>SUM(D49:D51)</f>
        <v>5387.85</v>
      </c>
      <c r="E48" s="6">
        <f t="shared" si="0"/>
        <v>102.99453280318092</v>
      </c>
      <c r="F48" s="255">
        <f t="shared" si="2"/>
        <v>156.64999999999964</v>
      </c>
    </row>
    <row r="49" spans="1:6" ht="89.25" x14ac:dyDescent="0.25">
      <c r="A49" s="8" t="s">
        <v>32</v>
      </c>
      <c r="B49" s="48" t="s">
        <v>288</v>
      </c>
      <c r="C49" s="11">
        <v>4819</v>
      </c>
      <c r="D49" s="11">
        <v>4976.05</v>
      </c>
      <c r="E49" s="12">
        <f t="shared" si="0"/>
        <v>103.25897489105624</v>
      </c>
      <c r="F49" s="250">
        <f t="shared" si="2"/>
        <v>157.05000000000018</v>
      </c>
    </row>
    <row r="50" spans="1:6" ht="94.5" customHeight="1" x14ac:dyDescent="0.25">
      <c r="A50" s="13" t="s">
        <v>409</v>
      </c>
      <c r="B50" s="49" t="s">
        <v>393</v>
      </c>
      <c r="C50" s="16">
        <v>66.099999999999994</v>
      </c>
      <c r="D50" s="16">
        <v>65.5</v>
      </c>
      <c r="E50" s="17">
        <f t="shared" si="0"/>
        <v>99.09228441754918</v>
      </c>
      <c r="F50" s="251">
        <f t="shared" si="2"/>
        <v>-0.59999999999999432</v>
      </c>
    </row>
    <row r="51" spans="1:6" ht="76.5" customHeight="1" thickBot="1" x14ac:dyDescent="0.3">
      <c r="A51" s="18" t="s">
        <v>33</v>
      </c>
      <c r="B51" s="50" t="s">
        <v>289</v>
      </c>
      <c r="C51" s="21">
        <v>346.1</v>
      </c>
      <c r="D51" s="21">
        <v>346.3</v>
      </c>
      <c r="E51" s="22">
        <f t="shared" si="0"/>
        <v>100.05778676683039</v>
      </c>
      <c r="F51" s="252">
        <f t="shared" si="2"/>
        <v>0.19999999999998863</v>
      </c>
    </row>
    <row r="52" spans="1:6" ht="64.5" thickBot="1" x14ac:dyDescent="0.3">
      <c r="A52" s="41" t="s">
        <v>410</v>
      </c>
      <c r="B52" s="46" t="s">
        <v>290</v>
      </c>
      <c r="C52" s="42">
        <f t="shared" ref="C52:D52" si="7">SUM(C53:C54)</f>
        <v>36.9</v>
      </c>
      <c r="D52" s="42">
        <f t="shared" si="7"/>
        <v>36.43</v>
      </c>
      <c r="E52" s="6">
        <f t="shared" si="0"/>
        <v>98.726287262872631</v>
      </c>
      <c r="F52" s="255">
        <f t="shared" si="2"/>
        <v>-0.46999999999999886</v>
      </c>
    </row>
    <row r="53" spans="1:6" ht="153" x14ac:dyDescent="0.25">
      <c r="A53" s="43" t="s">
        <v>188</v>
      </c>
      <c r="B53" s="48" t="s">
        <v>291</v>
      </c>
      <c r="C53" s="11">
        <v>6.2</v>
      </c>
      <c r="D53" s="11">
        <v>5.87</v>
      </c>
      <c r="E53" s="12">
        <f t="shared" si="0"/>
        <v>94.677419354838705</v>
      </c>
      <c r="F53" s="250">
        <f t="shared" si="2"/>
        <v>-0.33000000000000007</v>
      </c>
    </row>
    <row r="54" spans="1:6" ht="141" thickBot="1" x14ac:dyDescent="0.3">
      <c r="A54" s="44" t="s">
        <v>225</v>
      </c>
      <c r="B54" s="50" t="s">
        <v>411</v>
      </c>
      <c r="C54" s="21">
        <v>30.7</v>
      </c>
      <c r="D54" s="21">
        <v>30.56</v>
      </c>
      <c r="E54" s="22">
        <f t="shared" si="0"/>
        <v>99.54397394136808</v>
      </c>
      <c r="F54" s="252">
        <f t="shared" si="2"/>
        <v>-0.14000000000000057</v>
      </c>
    </row>
    <row r="55" spans="1:6" ht="90" thickBot="1" x14ac:dyDescent="0.3">
      <c r="A55" s="41" t="s">
        <v>412</v>
      </c>
      <c r="B55" s="51" t="s">
        <v>226</v>
      </c>
      <c r="C55" s="6">
        <f>SUM(C56:C57)</f>
        <v>1.1399999999999999</v>
      </c>
      <c r="D55" s="6">
        <f>SUM(D56:D57)</f>
        <v>0.2</v>
      </c>
      <c r="E55" s="6">
        <f t="shared" si="0"/>
        <v>17.543859649122808</v>
      </c>
      <c r="F55" s="255">
        <f t="shared" si="2"/>
        <v>-0.94</v>
      </c>
    </row>
    <row r="56" spans="1:6" ht="216.75" x14ac:dyDescent="0.25">
      <c r="A56" s="43" t="s">
        <v>227</v>
      </c>
      <c r="B56" s="52" t="s">
        <v>228</v>
      </c>
      <c r="C56" s="10">
        <v>1.1399999999999999</v>
      </c>
      <c r="D56" s="11">
        <v>0.14000000000000001</v>
      </c>
      <c r="E56" s="12">
        <f t="shared" si="0"/>
        <v>12.280701754385968</v>
      </c>
      <c r="F56" s="250">
        <f t="shared" si="2"/>
        <v>-0.99999999999999989</v>
      </c>
    </row>
    <row r="57" spans="1:6" ht="279.75" customHeight="1" thickBot="1" x14ac:dyDescent="0.3">
      <c r="A57" s="44" t="s">
        <v>394</v>
      </c>
      <c r="B57" s="55" t="s">
        <v>395</v>
      </c>
      <c r="C57" s="21">
        <v>0</v>
      </c>
      <c r="D57" s="21">
        <v>0.06</v>
      </c>
      <c r="E57" s="22"/>
      <c r="F57" s="252">
        <f t="shared" si="2"/>
        <v>0.06</v>
      </c>
    </row>
    <row r="58" spans="1:6" ht="115.5" thickBot="1" x14ac:dyDescent="0.3">
      <c r="A58" s="4" t="s">
        <v>191</v>
      </c>
      <c r="B58" s="46" t="s">
        <v>192</v>
      </c>
      <c r="C58" s="6">
        <f>C59+C61+C60</f>
        <v>4211.4000000000005</v>
      </c>
      <c r="D58" s="6">
        <f>D59+D61+D60</f>
        <v>4039.8799999999997</v>
      </c>
      <c r="E58" s="6">
        <f t="shared" si="0"/>
        <v>95.927245096642423</v>
      </c>
      <c r="F58" s="255">
        <f t="shared" si="2"/>
        <v>-171.52000000000089</v>
      </c>
    </row>
    <row r="59" spans="1:6" ht="140.25" x14ac:dyDescent="0.25">
      <c r="A59" s="8" t="s">
        <v>193</v>
      </c>
      <c r="B59" s="52" t="s">
        <v>292</v>
      </c>
      <c r="C59" s="12">
        <v>3401.4</v>
      </c>
      <c r="D59" s="12">
        <v>3230.68</v>
      </c>
      <c r="E59" s="12">
        <f t="shared" si="0"/>
        <v>94.98089022167342</v>
      </c>
      <c r="F59" s="250">
        <f t="shared" si="2"/>
        <v>-170.72000000000025</v>
      </c>
    </row>
    <row r="60" spans="1:6" ht="128.25" thickBot="1" x14ac:dyDescent="0.3">
      <c r="A60" s="18" t="s">
        <v>459</v>
      </c>
      <c r="B60" s="55" t="s">
        <v>460</v>
      </c>
      <c r="C60" s="22">
        <v>81.599999999999994</v>
      </c>
      <c r="D60" s="22">
        <v>81.58</v>
      </c>
      <c r="E60" s="22">
        <f t="shared" si="0"/>
        <v>99.975490196078425</v>
      </c>
      <c r="F60" s="252">
        <f t="shared" si="2"/>
        <v>-1.9999999999996021E-2</v>
      </c>
    </row>
    <row r="61" spans="1:6" ht="146.25" customHeight="1" thickBot="1" x14ac:dyDescent="0.3">
      <c r="A61" s="56" t="s">
        <v>441</v>
      </c>
      <c r="B61" s="280" t="s">
        <v>442</v>
      </c>
      <c r="C61" s="57">
        <f>C62+C63</f>
        <v>728.4</v>
      </c>
      <c r="D61" s="57">
        <f>D62+D63</f>
        <v>727.61999999999989</v>
      </c>
      <c r="E61" s="57">
        <f t="shared" si="0"/>
        <v>99.89291598023064</v>
      </c>
      <c r="F61" s="259">
        <f t="shared" si="2"/>
        <v>-0.7800000000000864</v>
      </c>
    </row>
    <row r="62" spans="1:6" ht="204" x14ac:dyDescent="0.25">
      <c r="A62" s="13" t="s">
        <v>229</v>
      </c>
      <c r="B62" s="54" t="s">
        <v>293</v>
      </c>
      <c r="C62" s="16">
        <v>58.4</v>
      </c>
      <c r="D62" s="16">
        <v>58.56</v>
      </c>
      <c r="E62" s="17">
        <f t="shared" si="0"/>
        <v>100.27397260273973</v>
      </c>
      <c r="F62" s="251">
        <f t="shared" si="2"/>
        <v>0.16000000000000369</v>
      </c>
    </row>
    <row r="63" spans="1:6" ht="204.75" thickBot="1" x14ac:dyDescent="0.3">
      <c r="A63" s="18" t="s">
        <v>230</v>
      </c>
      <c r="B63" s="55" t="s">
        <v>294</v>
      </c>
      <c r="C63" s="21">
        <v>670</v>
      </c>
      <c r="D63" s="21">
        <v>669.06</v>
      </c>
      <c r="E63" s="22">
        <f t="shared" si="0"/>
        <v>99.859701492537297</v>
      </c>
      <c r="F63" s="252">
        <f t="shared" si="2"/>
        <v>-0.94000000000005457</v>
      </c>
    </row>
    <row r="64" spans="1:6" ht="26.25" thickBot="1" x14ac:dyDescent="0.3">
      <c r="A64" s="23" t="s">
        <v>34</v>
      </c>
      <c r="B64" s="58" t="s">
        <v>35</v>
      </c>
      <c r="C64" s="24">
        <f t="shared" ref="C64:D64" si="8">SUM(C65)</f>
        <v>34404.699999999997</v>
      </c>
      <c r="D64" s="24">
        <f t="shared" si="8"/>
        <v>34407.35</v>
      </c>
      <c r="E64" s="24">
        <f t="shared" si="0"/>
        <v>100.00770243600439</v>
      </c>
      <c r="F64" s="254">
        <f t="shared" si="2"/>
        <v>2.6500000000014552</v>
      </c>
    </row>
    <row r="65" spans="1:6" ht="26.25" thickBot="1" x14ac:dyDescent="0.3">
      <c r="A65" s="4" t="s">
        <v>194</v>
      </c>
      <c r="B65" s="25" t="s">
        <v>36</v>
      </c>
      <c r="C65" s="6">
        <f>SUM(C66:C70)</f>
        <v>34404.699999999997</v>
      </c>
      <c r="D65" s="6">
        <f>SUM(D66:D70)</f>
        <v>34407.35</v>
      </c>
      <c r="E65" s="6">
        <f t="shared" si="0"/>
        <v>100.00770243600439</v>
      </c>
      <c r="F65" s="255">
        <f t="shared" si="2"/>
        <v>2.6500000000014552</v>
      </c>
    </row>
    <row r="66" spans="1:6" ht="89.25" x14ac:dyDescent="0.25">
      <c r="A66" s="8" t="s">
        <v>37</v>
      </c>
      <c r="B66" s="9" t="s">
        <v>231</v>
      </c>
      <c r="C66" s="11">
        <v>32189.599999999999</v>
      </c>
      <c r="D66" s="11">
        <v>32189.55</v>
      </c>
      <c r="E66" s="12">
        <f t="shared" si="0"/>
        <v>99.999844670328315</v>
      </c>
      <c r="F66" s="250">
        <f t="shared" si="2"/>
        <v>-4.9999999999272404E-2</v>
      </c>
    </row>
    <row r="67" spans="1:6" ht="51" x14ac:dyDescent="0.25">
      <c r="A67" s="59" t="s">
        <v>431</v>
      </c>
      <c r="B67" s="60" t="s">
        <v>432</v>
      </c>
      <c r="C67" s="17">
        <v>0</v>
      </c>
      <c r="D67" s="17">
        <v>7.0000000000000007E-2</v>
      </c>
      <c r="E67" s="17"/>
      <c r="F67" s="251">
        <f t="shared" si="2"/>
        <v>7.0000000000000007E-2</v>
      </c>
    </row>
    <row r="68" spans="1:6" ht="76.5" x14ac:dyDescent="0.25">
      <c r="A68" s="13" t="s">
        <v>38</v>
      </c>
      <c r="B68" s="14" t="s">
        <v>232</v>
      </c>
      <c r="C68" s="16">
        <v>681</v>
      </c>
      <c r="D68" s="16">
        <v>681.19</v>
      </c>
      <c r="E68" s="17">
        <f t="shared" si="0"/>
        <v>100.02790014684288</v>
      </c>
      <c r="F68" s="251">
        <f t="shared" si="2"/>
        <v>0.19000000000005457</v>
      </c>
    </row>
    <row r="69" spans="1:6" ht="89.25" x14ac:dyDescent="0.25">
      <c r="A69" s="13" t="s">
        <v>162</v>
      </c>
      <c r="B69" s="14" t="s">
        <v>295</v>
      </c>
      <c r="C69" s="16">
        <v>236</v>
      </c>
      <c r="D69" s="16">
        <v>235.78</v>
      </c>
      <c r="E69" s="17">
        <f t="shared" si="0"/>
        <v>99.906779661016955</v>
      </c>
      <c r="F69" s="251">
        <f t="shared" si="2"/>
        <v>-0.21999999999999886</v>
      </c>
    </row>
    <row r="70" spans="1:6" ht="90" thickBot="1" x14ac:dyDescent="0.3">
      <c r="A70" s="18" t="s">
        <v>195</v>
      </c>
      <c r="B70" s="19" t="s">
        <v>296</v>
      </c>
      <c r="C70" s="21">
        <v>1298.0999999999999</v>
      </c>
      <c r="D70" s="21">
        <v>1300.76</v>
      </c>
      <c r="E70" s="22">
        <f t="shared" si="0"/>
        <v>100.20491487558741</v>
      </c>
      <c r="F70" s="252">
        <f t="shared" si="2"/>
        <v>2.6600000000000819</v>
      </c>
    </row>
    <row r="71" spans="1:6" ht="39" thickBot="1" x14ac:dyDescent="0.3">
      <c r="A71" s="4" t="s">
        <v>39</v>
      </c>
      <c r="B71" s="25" t="s">
        <v>40</v>
      </c>
      <c r="C71" s="6">
        <f>SUM(C72)</f>
        <v>3117.0499999999997</v>
      </c>
      <c r="D71" s="6">
        <f>SUM(D72)</f>
        <v>3118.1400000000003</v>
      </c>
      <c r="E71" s="6">
        <f t="shared" si="0"/>
        <v>100.0349689610369</v>
      </c>
      <c r="F71" s="255">
        <f t="shared" si="2"/>
        <v>1.0900000000006003</v>
      </c>
    </row>
    <row r="72" spans="1:6" ht="26.25" thickBot="1" x14ac:dyDescent="0.3">
      <c r="A72" s="4" t="s">
        <v>196</v>
      </c>
      <c r="B72" s="25" t="s">
        <v>163</v>
      </c>
      <c r="C72" s="6">
        <f t="shared" ref="C72:D72" si="9">SUM(C73+C75)</f>
        <v>3117.0499999999997</v>
      </c>
      <c r="D72" s="6">
        <f t="shared" si="9"/>
        <v>3118.1400000000003</v>
      </c>
      <c r="E72" s="6">
        <f t="shared" ref="E72:E135" si="10">D72/C72*100</f>
        <v>100.0349689610369</v>
      </c>
      <c r="F72" s="255">
        <f t="shared" ref="F72:F135" si="11">D72-C72</f>
        <v>1.0900000000006003</v>
      </c>
    </row>
    <row r="73" spans="1:6" ht="39" thickBot="1" x14ac:dyDescent="0.3">
      <c r="A73" s="4" t="s">
        <v>197</v>
      </c>
      <c r="B73" s="25" t="s">
        <v>198</v>
      </c>
      <c r="C73" s="6">
        <f t="shared" ref="C73:D73" si="12">SUM(C74)</f>
        <v>40.5</v>
      </c>
      <c r="D73" s="6">
        <f t="shared" si="12"/>
        <v>39.51</v>
      </c>
      <c r="E73" s="6">
        <f t="shared" si="10"/>
        <v>97.555555555555557</v>
      </c>
      <c r="F73" s="255">
        <f t="shared" si="11"/>
        <v>-0.99000000000000199</v>
      </c>
    </row>
    <row r="74" spans="1:6" ht="51.75" thickBot="1" x14ac:dyDescent="0.3">
      <c r="A74" s="37" t="s">
        <v>41</v>
      </c>
      <c r="B74" s="38" t="s">
        <v>63</v>
      </c>
      <c r="C74" s="40">
        <v>40.5</v>
      </c>
      <c r="D74" s="40">
        <v>39.51</v>
      </c>
      <c r="E74" s="256">
        <f t="shared" si="10"/>
        <v>97.555555555555557</v>
      </c>
      <c r="F74" s="257">
        <f t="shared" si="11"/>
        <v>-0.99000000000000199</v>
      </c>
    </row>
    <row r="75" spans="1:6" ht="26.25" thickBot="1" x14ac:dyDescent="0.3">
      <c r="A75" s="4" t="s">
        <v>199</v>
      </c>
      <c r="B75" s="25" t="s">
        <v>200</v>
      </c>
      <c r="C75" s="42">
        <f>C76+C79+C80+C83</f>
        <v>3076.5499999999997</v>
      </c>
      <c r="D75" s="42">
        <f>D76+D79+D80+D83</f>
        <v>3078.63</v>
      </c>
      <c r="E75" s="6">
        <f t="shared" si="10"/>
        <v>100.06760819749397</v>
      </c>
      <c r="F75" s="255">
        <f t="shared" si="11"/>
        <v>2.080000000000382</v>
      </c>
    </row>
    <row r="76" spans="1:6" ht="51.75" thickBot="1" x14ac:dyDescent="0.3">
      <c r="A76" s="56" t="s">
        <v>443</v>
      </c>
      <c r="B76" s="61" t="s">
        <v>297</v>
      </c>
      <c r="C76" s="62">
        <f>C77+C78</f>
        <v>102.45</v>
      </c>
      <c r="D76" s="62">
        <f>D77+D78</f>
        <v>103.68</v>
      </c>
      <c r="E76" s="57">
        <f t="shared" si="10"/>
        <v>101.20058565153734</v>
      </c>
      <c r="F76" s="259">
        <f t="shared" si="11"/>
        <v>1.230000000000004</v>
      </c>
    </row>
    <row r="77" spans="1:6" ht="51" x14ac:dyDescent="0.25">
      <c r="A77" s="8" t="s">
        <v>233</v>
      </c>
      <c r="B77" s="63" t="s">
        <v>297</v>
      </c>
      <c r="C77" s="12">
        <v>101.06</v>
      </c>
      <c r="D77" s="12">
        <v>102.29</v>
      </c>
      <c r="E77" s="12">
        <f t="shared" si="10"/>
        <v>101.21709875321592</v>
      </c>
      <c r="F77" s="250">
        <f t="shared" si="11"/>
        <v>1.230000000000004</v>
      </c>
    </row>
    <row r="78" spans="1:6" ht="51.75" thickBot="1" x14ac:dyDescent="0.3">
      <c r="A78" s="18" t="s">
        <v>444</v>
      </c>
      <c r="B78" s="64" t="s">
        <v>297</v>
      </c>
      <c r="C78" s="22">
        <v>1.39</v>
      </c>
      <c r="D78" s="22">
        <v>1.39</v>
      </c>
      <c r="E78" s="22">
        <f t="shared" si="10"/>
        <v>100</v>
      </c>
      <c r="F78" s="252">
        <f t="shared" si="11"/>
        <v>0</v>
      </c>
    </row>
    <row r="79" spans="1:6" ht="90" thickBot="1" x14ac:dyDescent="0.3">
      <c r="A79" s="65" t="s">
        <v>433</v>
      </c>
      <c r="B79" s="66" t="s">
        <v>434</v>
      </c>
      <c r="C79" s="62">
        <v>467.95</v>
      </c>
      <c r="D79" s="62">
        <v>467.95</v>
      </c>
      <c r="E79" s="57">
        <f t="shared" si="10"/>
        <v>100</v>
      </c>
      <c r="F79" s="259">
        <f t="shared" si="11"/>
        <v>0</v>
      </c>
    </row>
    <row r="80" spans="1:6" ht="77.25" thickBot="1" x14ac:dyDescent="0.3">
      <c r="A80" s="56" t="s">
        <v>445</v>
      </c>
      <c r="B80" s="61" t="s">
        <v>299</v>
      </c>
      <c r="C80" s="62">
        <f>C81+C82</f>
        <v>2321.1999999999998</v>
      </c>
      <c r="D80" s="62">
        <f>D81+D82</f>
        <v>2321.2399999999998</v>
      </c>
      <c r="E80" s="57">
        <f t="shared" si="10"/>
        <v>100.0017232465966</v>
      </c>
      <c r="F80" s="259">
        <f t="shared" si="11"/>
        <v>3.999999999996362E-2</v>
      </c>
    </row>
    <row r="81" spans="1:6" ht="76.5" x14ac:dyDescent="0.25">
      <c r="A81" s="8" t="s">
        <v>298</v>
      </c>
      <c r="B81" s="63" t="s">
        <v>299</v>
      </c>
      <c r="C81" s="11">
        <v>2250.1</v>
      </c>
      <c r="D81" s="11">
        <v>2250.12</v>
      </c>
      <c r="E81" s="12">
        <f t="shared" si="10"/>
        <v>100.00088884938447</v>
      </c>
      <c r="F81" s="250">
        <f t="shared" si="11"/>
        <v>1.999999999998181E-2</v>
      </c>
    </row>
    <row r="82" spans="1:6" ht="77.25" thickBot="1" x14ac:dyDescent="0.3">
      <c r="A82" s="18" t="s">
        <v>413</v>
      </c>
      <c r="B82" s="64" t="s">
        <v>299</v>
      </c>
      <c r="C82" s="21">
        <v>71.099999999999994</v>
      </c>
      <c r="D82" s="21">
        <v>71.12</v>
      </c>
      <c r="E82" s="22">
        <f t="shared" si="10"/>
        <v>100.02812939521802</v>
      </c>
      <c r="F82" s="252">
        <f t="shared" si="11"/>
        <v>2.0000000000010232E-2</v>
      </c>
    </row>
    <row r="83" spans="1:6" ht="42" customHeight="1" thickBot="1" x14ac:dyDescent="0.3">
      <c r="A83" s="56" t="s">
        <v>234</v>
      </c>
      <c r="B83" s="61" t="s">
        <v>300</v>
      </c>
      <c r="C83" s="62">
        <v>184.95</v>
      </c>
      <c r="D83" s="62">
        <v>185.76</v>
      </c>
      <c r="E83" s="57">
        <f t="shared" si="10"/>
        <v>100.43795620437956</v>
      </c>
      <c r="F83" s="259">
        <f t="shared" si="11"/>
        <v>0.81000000000000227</v>
      </c>
    </row>
    <row r="84" spans="1:6" ht="39" thickBot="1" x14ac:dyDescent="0.3">
      <c r="A84" s="4" t="s">
        <v>42</v>
      </c>
      <c r="B84" s="25" t="s">
        <v>43</v>
      </c>
      <c r="C84" s="6">
        <f>SUM(C88+C85)</f>
        <v>6575.41</v>
      </c>
      <c r="D84" s="6">
        <f>SUM(D88+D85)</f>
        <v>7916.6399999999994</v>
      </c>
      <c r="E84" s="6">
        <f t="shared" si="10"/>
        <v>120.39766341566533</v>
      </c>
      <c r="F84" s="255">
        <f t="shared" si="11"/>
        <v>1341.2299999999996</v>
      </c>
    </row>
    <row r="85" spans="1:6" ht="102.75" thickBot="1" x14ac:dyDescent="0.3">
      <c r="A85" s="4" t="s">
        <v>201</v>
      </c>
      <c r="B85" s="46" t="s">
        <v>202</v>
      </c>
      <c r="C85" s="6">
        <f>SUM(C86:C87)</f>
        <v>3851.1</v>
      </c>
      <c r="D85" s="6">
        <f>SUM(D86:D87)</f>
        <v>5169.5999999999995</v>
      </c>
      <c r="E85" s="6">
        <f t="shared" si="10"/>
        <v>134.23697125496611</v>
      </c>
      <c r="F85" s="255">
        <f t="shared" si="11"/>
        <v>1318.4999999999995</v>
      </c>
    </row>
    <row r="86" spans="1:6" ht="140.25" x14ac:dyDescent="0.25">
      <c r="A86" s="8" t="s">
        <v>44</v>
      </c>
      <c r="B86" s="48" t="s">
        <v>301</v>
      </c>
      <c r="C86" s="11">
        <v>3717.2</v>
      </c>
      <c r="D86" s="11">
        <v>5035.7</v>
      </c>
      <c r="E86" s="12">
        <f t="shared" si="10"/>
        <v>135.47024642203809</v>
      </c>
      <c r="F86" s="250">
        <f t="shared" si="11"/>
        <v>1318.5</v>
      </c>
    </row>
    <row r="87" spans="1:6" ht="141" thickBot="1" x14ac:dyDescent="0.3">
      <c r="A87" s="18" t="s">
        <v>461</v>
      </c>
      <c r="B87" s="50" t="s">
        <v>462</v>
      </c>
      <c r="C87" s="21">
        <v>133.9</v>
      </c>
      <c r="D87" s="21">
        <v>133.9</v>
      </c>
      <c r="E87" s="22">
        <f t="shared" si="10"/>
        <v>100</v>
      </c>
      <c r="F87" s="252">
        <f t="shared" si="11"/>
        <v>0</v>
      </c>
    </row>
    <row r="88" spans="1:6" ht="46.5" customHeight="1" thickBot="1" x14ac:dyDescent="0.3">
      <c r="A88" s="4" t="s">
        <v>203</v>
      </c>
      <c r="B88" s="25" t="s">
        <v>204</v>
      </c>
      <c r="C88" s="26">
        <f>C89+C90</f>
        <v>2724.31</v>
      </c>
      <c r="D88" s="26">
        <f>D89+D90</f>
        <v>2747.04</v>
      </c>
      <c r="E88" s="6">
        <f t="shared" si="10"/>
        <v>100.8343397043655</v>
      </c>
      <c r="F88" s="255">
        <f t="shared" si="11"/>
        <v>22.730000000000018</v>
      </c>
    </row>
    <row r="89" spans="1:6" ht="63.75" x14ac:dyDescent="0.25">
      <c r="A89" s="8" t="s">
        <v>45</v>
      </c>
      <c r="B89" s="9" t="s">
        <v>302</v>
      </c>
      <c r="C89" s="11">
        <v>2700</v>
      </c>
      <c r="D89" s="11">
        <v>2722.73</v>
      </c>
      <c r="E89" s="12">
        <f t="shared" si="10"/>
        <v>100.84185185185186</v>
      </c>
      <c r="F89" s="250">
        <f t="shared" si="11"/>
        <v>22.730000000000018</v>
      </c>
    </row>
    <row r="90" spans="1:6" ht="77.25" thickBot="1" x14ac:dyDescent="0.3">
      <c r="A90" s="18" t="s">
        <v>396</v>
      </c>
      <c r="B90" s="19" t="s">
        <v>397</v>
      </c>
      <c r="C90" s="21">
        <v>24.31</v>
      </c>
      <c r="D90" s="21">
        <v>24.31</v>
      </c>
      <c r="E90" s="22">
        <f t="shared" si="10"/>
        <v>100</v>
      </c>
      <c r="F90" s="252">
        <f t="shared" si="11"/>
        <v>0</v>
      </c>
    </row>
    <row r="91" spans="1:6" ht="26.25" thickBot="1" x14ac:dyDescent="0.3">
      <c r="A91" s="4" t="s">
        <v>46</v>
      </c>
      <c r="B91" s="25" t="s">
        <v>47</v>
      </c>
      <c r="C91" s="6">
        <f>C92+C118+C120+C124</f>
        <v>3743.9</v>
      </c>
      <c r="D91" s="6">
        <f>D92+D118+D120+D124</f>
        <v>4422.12</v>
      </c>
      <c r="E91" s="6">
        <f t="shared" si="10"/>
        <v>118.11533427709074</v>
      </c>
      <c r="F91" s="255">
        <f t="shared" si="11"/>
        <v>678.2199999999998</v>
      </c>
    </row>
    <row r="92" spans="1:6" ht="64.5" thickBot="1" x14ac:dyDescent="0.3">
      <c r="A92" s="67" t="s">
        <v>371</v>
      </c>
      <c r="B92" s="68" t="s">
        <v>372</v>
      </c>
      <c r="C92" s="57">
        <f>C93+C96+C99+C103+C105+C106+C108+C110+C114+C102+C107+C109+C104</f>
        <v>977</v>
      </c>
      <c r="D92" s="57">
        <f>D93+D96+D99+D103+D105+D106+D108+D110+D114+D102+D107+D109+D104</f>
        <v>1221.81</v>
      </c>
      <c r="E92" s="57">
        <f t="shared" si="10"/>
        <v>125.05731832139202</v>
      </c>
      <c r="F92" s="259">
        <f t="shared" si="11"/>
        <v>244.80999999999995</v>
      </c>
    </row>
    <row r="93" spans="1:6" ht="115.5" thickBot="1" x14ac:dyDescent="0.3">
      <c r="A93" s="69" t="s">
        <v>235</v>
      </c>
      <c r="B93" s="70" t="s">
        <v>303</v>
      </c>
      <c r="C93" s="6">
        <f>SUM(C94+C95)</f>
        <v>12</v>
      </c>
      <c r="D93" s="6">
        <f t="shared" ref="D93" si="13">SUM(D94+D95)</f>
        <v>13.07</v>
      </c>
      <c r="E93" s="6">
        <f t="shared" si="10"/>
        <v>108.91666666666666</v>
      </c>
      <c r="F93" s="255">
        <f t="shared" si="11"/>
        <v>1.0700000000000003</v>
      </c>
    </row>
    <row r="94" spans="1:6" ht="123.75" customHeight="1" x14ac:dyDescent="0.25">
      <c r="A94" s="71" t="s">
        <v>236</v>
      </c>
      <c r="B94" s="72" t="s">
        <v>303</v>
      </c>
      <c r="C94" s="12">
        <v>10</v>
      </c>
      <c r="D94" s="12">
        <v>10.91</v>
      </c>
      <c r="E94" s="12">
        <f t="shared" si="10"/>
        <v>109.1</v>
      </c>
      <c r="F94" s="250">
        <f t="shared" si="11"/>
        <v>0.91000000000000014</v>
      </c>
    </row>
    <row r="95" spans="1:6" ht="115.5" thickBot="1" x14ac:dyDescent="0.3">
      <c r="A95" s="73" t="s">
        <v>205</v>
      </c>
      <c r="B95" s="74" t="s">
        <v>303</v>
      </c>
      <c r="C95" s="22">
        <v>2</v>
      </c>
      <c r="D95" s="22">
        <v>2.16</v>
      </c>
      <c r="E95" s="22">
        <f t="shared" si="10"/>
        <v>108</v>
      </c>
      <c r="F95" s="252">
        <f t="shared" si="11"/>
        <v>0.16000000000000014</v>
      </c>
    </row>
    <row r="96" spans="1:6" ht="154.5" thickBot="1" x14ac:dyDescent="0.3">
      <c r="A96" s="69" t="s">
        <v>237</v>
      </c>
      <c r="B96" s="75" t="s">
        <v>304</v>
      </c>
      <c r="C96" s="6">
        <f>SUM(C97:C98)</f>
        <v>153</v>
      </c>
      <c r="D96" s="6">
        <f>SUM(D97:D98)</f>
        <v>160.69</v>
      </c>
      <c r="E96" s="6">
        <f t="shared" si="10"/>
        <v>105.02614379084967</v>
      </c>
      <c r="F96" s="255">
        <f t="shared" si="11"/>
        <v>7.6899999999999977</v>
      </c>
    </row>
    <row r="97" spans="1:6" ht="153.75" x14ac:dyDescent="0.25">
      <c r="A97" s="71" t="s">
        <v>238</v>
      </c>
      <c r="B97" s="76" t="s">
        <v>305</v>
      </c>
      <c r="C97" s="12">
        <v>147</v>
      </c>
      <c r="D97" s="12">
        <v>154.68</v>
      </c>
      <c r="E97" s="12">
        <f t="shared" si="10"/>
        <v>105.22448979591836</v>
      </c>
      <c r="F97" s="250">
        <f t="shared" si="11"/>
        <v>7.6800000000000068</v>
      </c>
    </row>
    <row r="98" spans="1:6" ht="154.5" thickBot="1" x14ac:dyDescent="0.3">
      <c r="A98" s="73" t="s">
        <v>239</v>
      </c>
      <c r="B98" s="77" t="s">
        <v>305</v>
      </c>
      <c r="C98" s="22">
        <v>6</v>
      </c>
      <c r="D98" s="22">
        <v>6.01</v>
      </c>
      <c r="E98" s="22">
        <f t="shared" si="10"/>
        <v>100.16666666666667</v>
      </c>
      <c r="F98" s="252">
        <f t="shared" si="11"/>
        <v>9.9999999999997868E-3</v>
      </c>
    </row>
    <row r="99" spans="1:6" ht="128.25" thickBot="1" x14ac:dyDescent="0.3">
      <c r="A99" s="69" t="s">
        <v>240</v>
      </c>
      <c r="B99" s="70" t="s">
        <v>306</v>
      </c>
      <c r="C99" s="6">
        <f>SUM(C100+C101)</f>
        <v>119</v>
      </c>
      <c r="D99" s="6">
        <f>SUM(D100+D101)</f>
        <v>131.25</v>
      </c>
      <c r="E99" s="6">
        <f t="shared" si="10"/>
        <v>110.29411764705883</v>
      </c>
      <c r="F99" s="255">
        <f t="shared" si="11"/>
        <v>12.25</v>
      </c>
    </row>
    <row r="100" spans="1:6" ht="127.5" x14ac:dyDescent="0.25">
      <c r="A100" s="71" t="s">
        <v>241</v>
      </c>
      <c r="B100" s="72" t="s">
        <v>306</v>
      </c>
      <c r="C100" s="12">
        <v>117.8</v>
      </c>
      <c r="D100" s="12">
        <v>130.05000000000001</v>
      </c>
      <c r="E100" s="12">
        <f t="shared" si="10"/>
        <v>110.39898132427845</v>
      </c>
      <c r="F100" s="250">
        <f t="shared" si="11"/>
        <v>12.250000000000014</v>
      </c>
    </row>
    <row r="101" spans="1:6" ht="128.25" thickBot="1" x14ac:dyDescent="0.3">
      <c r="A101" s="73" t="s">
        <v>242</v>
      </c>
      <c r="B101" s="74" t="s">
        <v>306</v>
      </c>
      <c r="C101" s="22">
        <v>1.2</v>
      </c>
      <c r="D101" s="22">
        <v>1.2</v>
      </c>
      <c r="E101" s="22">
        <f t="shared" si="10"/>
        <v>100</v>
      </c>
      <c r="F101" s="252">
        <f t="shared" si="11"/>
        <v>0</v>
      </c>
    </row>
    <row r="102" spans="1:6" ht="115.5" thickBot="1" x14ac:dyDescent="0.3">
      <c r="A102" s="69" t="s">
        <v>307</v>
      </c>
      <c r="B102" s="70" t="s">
        <v>308</v>
      </c>
      <c r="C102" s="6">
        <v>15</v>
      </c>
      <c r="D102" s="6">
        <v>15</v>
      </c>
      <c r="E102" s="6">
        <f t="shared" si="10"/>
        <v>100</v>
      </c>
      <c r="F102" s="255">
        <f t="shared" si="11"/>
        <v>0</v>
      </c>
    </row>
    <row r="103" spans="1:6" ht="141" thickBot="1" x14ac:dyDescent="0.3">
      <c r="A103" s="69" t="s">
        <v>309</v>
      </c>
      <c r="B103" s="70" t="s">
        <v>310</v>
      </c>
      <c r="C103" s="6">
        <v>55</v>
      </c>
      <c r="D103" s="6">
        <v>52</v>
      </c>
      <c r="E103" s="6">
        <f t="shared" si="10"/>
        <v>94.545454545454547</v>
      </c>
      <c r="F103" s="255">
        <f t="shared" si="11"/>
        <v>-3</v>
      </c>
    </row>
    <row r="104" spans="1:6" ht="115.5" thickBot="1" x14ac:dyDescent="0.3">
      <c r="A104" s="69" t="s">
        <v>414</v>
      </c>
      <c r="B104" s="70" t="s">
        <v>415</v>
      </c>
      <c r="C104" s="6">
        <v>50</v>
      </c>
      <c r="D104" s="6">
        <v>50</v>
      </c>
      <c r="E104" s="6">
        <f t="shared" si="10"/>
        <v>100</v>
      </c>
      <c r="F104" s="255">
        <f t="shared" si="11"/>
        <v>0</v>
      </c>
    </row>
    <row r="105" spans="1:6" ht="141" thickBot="1" x14ac:dyDescent="0.3">
      <c r="A105" s="69" t="s">
        <v>311</v>
      </c>
      <c r="B105" s="70" t="s">
        <v>416</v>
      </c>
      <c r="C105" s="6">
        <v>50</v>
      </c>
      <c r="D105" s="6">
        <v>45.55</v>
      </c>
      <c r="E105" s="6">
        <f t="shared" si="10"/>
        <v>91.1</v>
      </c>
      <c r="F105" s="255">
        <f t="shared" si="11"/>
        <v>-4.4500000000000028</v>
      </c>
    </row>
    <row r="106" spans="1:6" ht="166.5" thickBot="1" x14ac:dyDescent="0.3">
      <c r="A106" s="69" t="s">
        <v>243</v>
      </c>
      <c r="B106" s="78" t="s">
        <v>417</v>
      </c>
      <c r="C106" s="42">
        <v>23</v>
      </c>
      <c r="D106" s="42">
        <v>23.4</v>
      </c>
      <c r="E106" s="6">
        <f t="shared" si="10"/>
        <v>101.7391304347826</v>
      </c>
      <c r="F106" s="255">
        <f t="shared" si="11"/>
        <v>0.39999999999999858</v>
      </c>
    </row>
    <row r="107" spans="1:6" ht="166.5" thickBot="1" x14ac:dyDescent="0.3">
      <c r="A107" s="69" t="s">
        <v>463</v>
      </c>
      <c r="B107" s="78" t="s">
        <v>464</v>
      </c>
      <c r="C107" s="42">
        <v>0</v>
      </c>
      <c r="D107" s="42">
        <v>0</v>
      </c>
      <c r="E107" s="6">
        <v>0</v>
      </c>
      <c r="F107" s="255">
        <f t="shared" si="11"/>
        <v>0</v>
      </c>
    </row>
    <row r="108" spans="1:6" ht="141" thickBot="1" x14ac:dyDescent="0.3">
      <c r="A108" s="69" t="s">
        <v>312</v>
      </c>
      <c r="B108" s="78" t="s">
        <v>313</v>
      </c>
      <c r="C108" s="42">
        <v>3.5</v>
      </c>
      <c r="D108" s="42">
        <v>3.32</v>
      </c>
      <c r="E108" s="6">
        <f t="shared" si="10"/>
        <v>94.857142857142847</v>
      </c>
      <c r="F108" s="255">
        <f t="shared" si="11"/>
        <v>-0.18000000000000016</v>
      </c>
    </row>
    <row r="109" spans="1:6" ht="179.25" thickBot="1" x14ac:dyDescent="0.3">
      <c r="A109" s="69" t="s">
        <v>418</v>
      </c>
      <c r="B109" s="78" t="s">
        <v>419</v>
      </c>
      <c r="C109" s="42">
        <v>0</v>
      </c>
      <c r="D109" s="42">
        <v>0.02</v>
      </c>
      <c r="E109" s="6"/>
      <c r="F109" s="255">
        <f t="shared" si="11"/>
        <v>0.02</v>
      </c>
    </row>
    <row r="110" spans="1:6" ht="115.5" thickBot="1" x14ac:dyDescent="0.3">
      <c r="A110" s="69" t="s">
        <v>244</v>
      </c>
      <c r="B110" s="79" t="s">
        <v>314</v>
      </c>
      <c r="C110" s="42">
        <f>SUM(C111+C112+C113)</f>
        <v>204.5</v>
      </c>
      <c r="D110" s="42">
        <f>SUM(D111+D112+D113)</f>
        <v>252.25</v>
      </c>
      <c r="E110" s="6">
        <f t="shared" si="10"/>
        <v>123.34963325183375</v>
      </c>
      <c r="F110" s="255">
        <f t="shared" si="11"/>
        <v>47.75</v>
      </c>
    </row>
    <row r="111" spans="1:6" ht="114.75" x14ac:dyDescent="0.25">
      <c r="A111" s="71" t="s">
        <v>435</v>
      </c>
      <c r="B111" s="80" t="s">
        <v>314</v>
      </c>
      <c r="C111" s="11">
        <v>3.5</v>
      </c>
      <c r="D111" s="11">
        <v>3.5</v>
      </c>
      <c r="E111" s="12">
        <f t="shared" si="10"/>
        <v>100</v>
      </c>
      <c r="F111" s="250">
        <f t="shared" si="11"/>
        <v>0</v>
      </c>
    </row>
    <row r="112" spans="1:6" ht="114.75" x14ac:dyDescent="0.25">
      <c r="A112" s="81" t="s">
        <v>245</v>
      </c>
      <c r="B112" s="82" t="s">
        <v>314</v>
      </c>
      <c r="C112" s="83">
        <v>200</v>
      </c>
      <c r="D112" s="83">
        <v>247.72</v>
      </c>
      <c r="E112" s="17">
        <f t="shared" si="10"/>
        <v>123.85999999999999</v>
      </c>
      <c r="F112" s="251">
        <f t="shared" si="11"/>
        <v>47.72</v>
      </c>
    </row>
    <row r="113" spans="1:6" ht="115.5" thickBot="1" x14ac:dyDescent="0.3">
      <c r="A113" s="73" t="s">
        <v>246</v>
      </c>
      <c r="B113" s="84" t="s">
        <v>314</v>
      </c>
      <c r="C113" s="85">
        <v>1</v>
      </c>
      <c r="D113" s="85">
        <v>1.03</v>
      </c>
      <c r="E113" s="22">
        <f t="shared" si="10"/>
        <v>103</v>
      </c>
      <c r="F113" s="252">
        <f t="shared" si="11"/>
        <v>3.0000000000000027E-2</v>
      </c>
    </row>
    <row r="114" spans="1:6" ht="141" thickBot="1" x14ac:dyDescent="0.3">
      <c r="A114" s="69" t="s">
        <v>247</v>
      </c>
      <c r="B114" s="70" t="s">
        <v>315</v>
      </c>
      <c r="C114" s="86">
        <f>SUM(C115:C117)</f>
        <v>292</v>
      </c>
      <c r="D114" s="86">
        <f>SUM(D115:D117)</f>
        <v>475.26000000000005</v>
      </c>
      <c r="E114" s="6">
        <f t="shared" si="10"/>
        <v>162.76027397260276</v>
      </c>
      <c r="F114" s="255">
        <f t="shared" si="11"/>
        <v>183.26000000000005</v>
      </c>
    </row>
    <row r="115" spans="1:6" ht="127.5" x14ac:dyDescent="0.25">
      <c r="A115" s="71" t="s">
        <v>420</v>
      </c>
      <c r="B115" s="72" t="s">
        <v>316</v>
      </c>
      <c r="C115" s="87">
        <v>71</v>
      </c>
      <c r="D115" s="87">
        <v>239.63</v>
      </c>
      <c r="E115" s="12">
        <f t="shared" si="10"/>
        <v>337.50704225352115</v>
      </c>
      <c r="F115" s="250">
        <f t="shared" si="11"/>
        <v>168.63</v>
      </c>
    </row>
    <row r="116" spans="1:6" ht="127.5" x14ac:dyDescent="0.25">
      <c r="A116" s="81" t="s">
        <v>248</v>
      </c>
      <c r="B116" s="88" t="s">
        <v>316</v>
      </c>
      <c r="C116" s="83">
        <v>212</v>
      </c>
      <c r="D116" s="83">
        <v>226.83</v>
      </c>
      <c r="E116" s="17">
        <f t="shared" si="10"/>
        <v>106.99528301886794</v>
      </c>
      <c r="F116" s="251">
        <f t="shared" si="11"/>
        <v>14.830000000000013</v>
      </c>
    </row>
    <row r="117" spans="1:6" ht="128.25" thickBot="1" x14ac:dyDescent="0.3">
      <c r="A117" s="73" t="s">
        <v>249</v>
      </c>
      <c r="B117" s="74" t="s">
        <v>316</v>
      </c>
      <c r="C117" s="85">
        <v>9</v>
      </c>
      <c r="D117" s="85">
        <v>8.8000000000000007</v>
      </c>
      <c r="E117" s="22">
        <f t="shared" si="10"/>
        <v>97.777777777777786</v>
      </c>
      <c r="F117" s="252">
        <f t="shared" si="11"/>
        <v>-0.19999999999999929</v>
      </c>
    </row>
    <row r="118" spans="1:6" ht="61.5" customHeight="1" thickBot="1" x14ac:dyDescent="0.3">
      <c r="A118" s="89" t="s">
        <v>373</v>
      </c>
      <c r="B118" s="90" t="s">
        <v>374</v>
      </c>
      <c r="C118" s="91">
        <f>C119</f>
        <v>62</v>
      </c>
      <c r="D118" s="91">
        <f>D119</f>
        <v>61.43</v>
      </c>
      <c r="E118" s="57">
        <f t="shared" si="10"/>
        <v>99.08064516129032</v>
      </c>
      <c r="F118" s="259">
        <f t="shared" si="11"/>
        <v>-0.57000000000000028</v>
      </c>
    </row>
    <row r="119" spans="1:6" ht="77.25" thickBot="1" x14ac:dyDescent="0.3">
      <c r="A119" s="281" t="s">
        <v>206</v>
      </c>
      <c r="B119" s="282" t="s">
        <v>207</v>
      </c>
      <c r="C119" s="283">
        <v>62</v>
      </c>
      <c r="D119" s="283">
        <v>61.43</v>
      </c>
      <c r="E119" s="249">
        <f t="shared" si="10"/>
        <v>99.08064516129032</v>
      </c>
      <c r="F119" s="258">
        <f t="shared" si="11"/>
        <v>-0.57000000000000028</v>
      </c>
    </row>
    <row r="120" spans="1:6" ht="166.5" thickBot="1" x14ac:dyDescent="0.3">
      <c r="A120" s="94" t="s">
        <v>375</v>
      </c>
      <c r="B120" s="95" t="s">
        <v>421</v>
      </c>
      <c r="C120" s="91">
        <f>+C121+C122</f>
        <v>238.5</v>
      </c>
      <c r="D120" s="91">
        <f>D121+D122</f>
        <v>264.12</v>
      </c>
      <c r="E120" s="57">
        <f t="shared" si="10"/>
        <v>110.74213836477989</v>
      </c>
      <c r="F120" s="259">
        <f t="shared" si="11"/>
        <v>25.620000000000005</v>
      </c>
    </row>
    <row r="121" spans="1:6" ht="102.75" thickBot="1" x14ac:dyDescent="0.3">
      <c r="A121" s="92" t="s">
        <v>376</v>
      </c>
      <c r="B121" s="93" t="s">
        <v>318</v>
      </c>
      <c r="C121" s="86">
        <v>236</v>
      </c>
      <c r="D121" s="86">
        <v>261.68</v>
      </c>
      <c r="E121" s="6">
        <f t="shared" si="10"/>
        <v>110.88135593220339</v>
      </c>
      <c r="F121" s="255">
        <f t="shared" si="11"/>
        <v>25.680000000000007</v>
      </c>
    </row>
    <row r="122" spans="1:6" ht="102.75" thickBot="1" x14ac:dyDescent="0.3">
      <c r="A122" s="281" t="s">
        <v>208</v>
      </c>
      <c r="B122" s="282" t="s">
        <v>317</v>
      </c>
      <c r="C122" s="249">
        <f>SUM(C123:C123)</f>
        <v>2.5</v>
      </c>
      <c r="D122" s="249">
        <f>SUM(D123:D123)</f>
        <v>2.44</v>
      </c>
      <c r="E122" s="249">
        <f t="shared" si="10"/>
        <v>97.6</v>
      </c>
      <c r="F122" s="258">
        <f t="shared" si="11"/>
        <v>-6.0000000000000053E-2</v>
      </c>
    </row>
    <row r="123" spans="1:6" ht="102.75" thickBot="1" x14ac:dyDescent="0.3">
      <c r="A123" s="284" t="s">
        <v>209</v>
      </c>
      <c r="B123" s="285" t="s">
        <v>317</v>
      </c>
      <c r="C123" s="40">
        <v>2.5</v>
      </c>
      <c r="D123" s="40">
        <v>2.44</v>
      </c>
      <c r="E123" s="256">
        <f t="shared" si="10"/>
        <v>97.6</v>
      </c>
      <c r="F123" s="257">
        <f t="shared" si="11"/>
        <v>-6.0000000000000053E-2</v>
      </c>
    </row>
    <row r="124" spans="1:6" ht="26.25" thickBot="1" x14ac:dyDescent="0.3">
      <c r="A124" s="94" t="s">
        <v>377</v>
      </c>
      <c r="B124" s="95" t="s">
        <v>378</v>
      </c>
      <c r="C124" s="91">
        <f>C125+C128+C130+C133+C134+C137</f>
        <v>2466.4</v>
      </c>
      <c r="D124" s="91">
        <f>D125+D128+D130+D133+D134+D137</f>
        <v>2874.7599999999998</v>
      </c>
      <c r="E124" s="57">
        <f t="shared" si="10"/>
        <v>116.55692507298086</v>
      </c>
      <c r="F124" s="255">
        <f t="shared" si="11"/>
        <v>408.35999999999967</v>
      </c>
    </row>
    <row r="125" spans="1:6" ht="101.25" customHeight="1" thickBot="1" x14ac:dyDescent="0.3">
      <c r="A125" s="100" t="s">
        <v>320</v>
      </c>
      <c r="B125" s="101" t="s">
        <v>321</v>
      </c>
      <c r="C125" s="42">
        <f>SUM(C126+C127)</f>
        <v>270</v>
      </c>
      <c r="D125" s="42">
        <f>SUM(D126+D127)</f>
        <v>272.29000000000002</v>
      </c>
      <c r="E125" s="6">
        <f t="shared" si="10"/>
        <v>100.84814814814816</v>
      </c>
      <c r="F125" s="255">
        <f t="shared" si="11"/>
        <v>2.2900000000000205</v>
      </c>
    </row>
    <row r="126" spans="1:6" ht="98.25" customHeight="1" x14ac:dyDescent="0.25">
      <c r="A126" s="102" t="s">
        <v>320</v>
      </c>
      <c r="B126" s="103" t="s">
        <v>321</v>
      </c>
      <c r="C126" s="11">
        <v>262.54000000000002</v>
      </c>
      <c r="D126" s="11">
        <v>264.82</v>
      </c>
      <c r="E126" s="12">
        <f t="shared" si="10"/>
        <v>100.86843909499504</v>
      </c>
      <c r="F126" s="250">
        <f t="shared" si="11"/>
        <v>2.2799999999999727</v>
      </c>
    </row>
    <row r="127" spans="1:6" ht="93" customHeight="1" thickBot="1" x14ac:dyDescent="0.3">
      <c r="A127" s="104" t="s">
        <v>453</v>
      </c>
      <c r="B127" s="105" t="s">
        <v>321</v>
      </c>
      <c r="C127" s="21">
        <v>7.46</v>
      </c>
      <c r="D127" s="21">
        <v>7.47</v>
      </c>
      <c r="E127" s="22">
        <f t="shared" si="10"/>
        <v>100.13404825737264</v>
      </c>
      <c r="F127" s="252">
        <f t="shared" si="11"/>
        <v>9.9999999999997868E-3</v>
      </c>
    </row>
    <row r="128" spans="1:6" ht="64.5" thickBot="1" x14ac:dyDescent="0.3">
      <c r="A128" s="100" t="s">
        <v>446</v>
      </c>
      <c r="B128" s="101" t="s">
        <v>319</v>
      </c>
      <c r="C128" s="42">
        <f>SUM(C129)</f>
        <v>32.200000000000003</v>
      </c>
      <c r="D128" s="42">
        <f>SUM(D129)</f>
        <v>32.200000000000003</v>
      </c>
      <c r="E128" s="6">
        <f t="shared" si="10"/>
        <v>100</v>
      </c>
      <c r="F128" s="255">
        <f t="shared" si="11"/>
        <v>0</v>
      </c>
    </row>
    <row r="129" spans="1:6" ht="64.5" thickBot="1" x14ac:dyDescent="0.3">
      <c r="A129" s="286" t="s">
        <v>436</v>
      </c>
      <c r="B129" s="287" t="s">
        <v>319</v>
      </c>
      <c r="C129" s="40">
        <v>32.200000000000003</v>
      </c>
      <c r="D129" s="40">
        <v>32.200000000000003</v>
      </c>
      <c r="E129" s="256">
        <f t="shared" si="10"/>
        <v>100</v>
      </c>
      <c r="F129" s="257">
        <f t="shared" si="11"/>
        <v>0</v>
      </c>
    </row>
    <row r="130" spans="1:6" ht="97.5" customHeight="1" thickBot="1" x14ac:dyDescent="0.3">
      <c r="A130" s="69" t="s">
        <v>211</v>
      </c>
      <c r="B130" s="107" t="s">
        <v>322</v>
      </c>
      <c r="C130" s="42">
        <f>SUM(C131:C132)</f>
        <v>16</v>
      </c>
      <c r="D130" s="42">
        <f>SUM(D131:D132)</f>
        <v>15.64</v>
      </c>
      <c r="E130" s="6">
        <f t="shared" si="10"/>
        <v>97.75</v>
      </c>
      <c r="F130" s="255">
        <f t="shared" si="11"/>
        <v>-0.35999999999999943</v>
      </c>
    </row>
    <row r="131" spans="1:6" ht="89.25" x14ac:dyDescent="0.25">
      <c r="A131" s="81" t="s">
        <v>251</v>
      </c>
      <c r="B131" s="108" t="s">
        <v>250</v>
      </c>
      <c r="C131" s="16">
        <v>15.69</v>
      </c>
      <c r="D131" s="16">
        <v>15.33</v>
      </c>
      <c r="E131" s="17">
        <f t="shared" si="10"/>
        <v>97.705544933078386</v>
      </c>
      <c r="F131" s="251">
        <f t="shared" si="11"/>
        <v>-0.35999999999999943</v>
      </c>
    </row>
    <row r="132" spans="1:6" ht="90" thickBot="1" x14ac:dyDescent="0.3">
      <c r="A132" s="73" t="s">
        <v>323</v>
      </c>
      <c r="B132" s="109" t="s">
        <v>250</v>
      </c>
      <c r="C132" s="21">
        <v>0.31</v>
      </c>
      <c r="D132" s="21">
        <v>0.31</v>
      </c>
      <c r="E132" s="22">
        <f t="shared" si="10"/>
        <v>100</v>
      </c>
      <c r="F132" s="252">
        <f t="shared" si="11"/>
        <v>0</v>
      </c>
    </row>
    <row r="133" spans="1:6" ht="115.5" thickBot="1" x14ac:dyDescent="0.3">
      <c r="A133" s="69" t="s">
        <v>212</v>
      </c>
      <c r="B133" s="107" t="s">
        <v>324</v>
      </c>
      <c r="C133" s="42">
        <v>6.7</v>
      </c>
      <c r="D133" s="42">
        <v>6.94</v>
      </c>
      <c r="E133" s="6">
        <f t="shared" si="10"/>
        <v>103.5820895522388</v>
      </c>
      <c r="F133" s="255">
        <f t="shared" si="11"/>
        <v>0.24000000000000021</v>
      </c>
    </row>
    <row r="134" spans="1:6" ht="141" thickBot="1" x14ac:dyDescent="0.3">
      <c r="A134" s="92" t="s">
        <v>252</v>
      </c>
      <c r="B134" s="93" t="s">
        <v>422</v>
      </c>
      <c r="C134" s="42">
        <f>SUM(C135:C136)</f>
        <v>2054</v>
      </c>
      <c r="D134" s="42">
        <f>SUM(D135:D136)</f>
        <v>2460.2799999999997</v>
      </c>
      <c r="E134" s="6">
        <f t="shared" si="10"/>
        <v>119.77994157740991</v>
      </c>
      <c r="F134" s="255">
        <f t="shared" si="11"/>
        <v>406.27999999999975</v>
      </c>
    </row>
    <row r="135" spans="1:6" ht="153" x14ac:dyDescent="0.25">
      <c r="A135" s="96" t="s">
        <v>253</v>
      </c>
      <c r="B135" s="97" t="s">
        <v>325</v>
      </c>
      <c r="C135" s="11">
        <v>624</v>
      </c>
      <c r="D135" s="11">
        <v>1022.17</v>
      </c>
      <c r="E135" s="12">
        <f t="shared" si="10"/>
        <v>163.80929487179486</v>
      </c>
      <c r="F135" s="250">
        <f t="shared" si="11"/>
        <v>398.16999999999996</v>
      </c>
    </row>
    <row r="136" spans="1:6" ht="153.75" thickBot="1" x14ac:dyDescent="0.3">
      <c r="A136" s="98" t="s">
        <v>210</v>
      </c>
      <c r="B136" s="99" t="s">
        <v>325</v>
      </c>
      <c r="C136" s="21">
        <v>1430</v>
      </c>
      <c r="D136" s="21">
        <v>1438.11</v>
      </c>
      <c r="E136" s="22">
        <f t="shared" ref="E136:E199" si="14">D136/C136*100</f>
        <v>100.56713286713286</v>
      </c>
      <c r="F136" s="252">
        <f t="shared" ref="F136:F199" si="15">D136-C136</f>
        <v>8.1099999999999</v>
      </c>
    </row>
    <row r="137" spans="1:6" ht="90" thickBot="1" x14ac:dyDescent="0.3">
      <c r="A137" s="69" t="s">
        <v>326</v>
      </c>
      <c r="B137" s="107" t="s">
        <v>327</v>
      </c>
      <c r="C137" s="42">
        <v>87.5</v>
      </c>
      <c r="D137" s="42">
        <v>87.41</v>
      </c>
      <c r="E137" s="6">
        <f t="shared" si="14"/>
        <v>99.897142857142853</v>
      </c>
      <c r="F137" s="255">
        <f t="shared" si="15"/>
        <v>-9.0000000000003411E-2</v>
      </c>
    </row>
    <row r="138" spans="1:6" ht="15.75" thickBot="1" x14ac:dyDescent="0.3">
      <c r="A138" s="41" t="s">
        <v>465</v>
      </c>
      <c r="B138" s="25" t="s">
        <v>48</v>
      </c>
      <c r="C138" s="6">
        <f>C139+C141</f>
        <v>621.70000000000005</v>
      </c>
      <c r="D138" s="6">
        <f>D139+D141</f>
        <v>589.29</v>
      </c>
      <c r="E138" s="6">
        <f t="shared" si="14"/>
        <v>94.786874698407573</v>
      </c>
      <c r="F138" s="255">
        <f t="shared" si="15"/>
        <v>-32.410000000000082</v>
      </c>
    </row>
    <row r="139" spans="1:6" ht="39" thickBot="1" x14ac:dyDescent="0.3">
      <c r="A139" s="41" t="s">
        <v>49</v>
      </c>
      <c r="B139" s="25" t="s">
        <v>328</v>
      </c>
      <c r="C139" s="42">
        <f>SUM(C140:C140)</f>
        <v>0</v>
      </c>
      <c r="D139" s="42">
        <f>SUM(D140:D140)</f>
        <v>-19.61</v>
      </c>
      <c r="E139" s="6"/>
      <c r="F139" s="255">
        <f t="shared" si="15"/>
        <v>-19.61</v>
      </c>
    </row>
    <row r="140" spans="1:6" ht="39" thickBot="1" x14ac:dyDescent="0.3">
      <c r="A140" s="110" t="s">
        <v>50</v>
      </c>
      <c r="B140" s="38" t="s">
        <v>328</v>
      </c>
      <c r="C140" s="40">
        <v>0</v>
      </c>
      <c r="D140" s="40">
        <v>-19.61</v>
      </c>
      <c r="E140" s="256"/>
      <c r="F140" s="257">
        <f t="shared" si="15"/>
        <v>-19.61</v>
      </c>
    </row>
    <row r="141" spans="1:6" ht="15.75" thickBot="1" x14ac:dyDescent="0.3">
      <c r="A141" s="41" t="s">
        <v>447</v>
      </c>
      <c r="B141" s="25" t="s">
        <v>448</v>
      </c>
      <c r="C141" s="42">
        <f>SUM(C142)</f>
        <v>621.70000000000005</v>
      </c>
      <c r="D141" s="42">
        <f>D142</f>
        <v>608.9</v>
      </c>
      <c r="E141" s="6">
        <f t="shared" si="14"/>
        <v>97.941129161975212</v>
      </c>
      <c r="F141" s="255">
        <f t="shared" si="15"/>
        <v>-12.800000000000068</v>
      </c>
    </row>
    <row r="142" spans="1:6" ht="26.25" thickBot="1" x14ac:dyDescent="0.3">
      <c r="A142" s="110" t="s">
        <v>449</v>
      </c>
      <c r="B142" s="38" t="s">
        <v>450</v>
      </c>
      <c r="C142" s="40">
        <v>621.70000000000005</v>
      </c>
      <c r="D142" s="40">
        <v>608.9</v>
      </c>
      <c r="E142" s="256">
        <f t="shared" si="14"/>
        <v>97.941129161975212</v>
      </c>
      <c r="F142" s="257">
        <f t="shared" si="15"/>
        <v>-12.800000000000068</v>
      </c>
    </row>
    <row r="143" spans="1:6" ht="15.75" thickBot="1" x14ac:dyDescent="0.3">
      <c r="A143" s="23" t="s">
        <v>51</v>
      </c>
      <c r="B143" s="288" t="s">
        <v>52</v>
      </c>
      <c r="C143" s="289">
        <f>C144+C201+C203+C210</f>
        <v>1794639.1599999997</v>
      </c>
      <c r="D143" s="289">
        <f>D144+D201+D203+D210</f>
        <v>1793785.5899999999</v>
      </c>
      <c r="E143" s="24">
        <f t="shared" si="14"/>
        <v>99.952437792564396</v>
      </c>
      <c r="F143" s="254">
        <f t="shared" si="15"/>
        <v>-853.56999999983236</v>
      </c>
    </row>
    <row r="144" spans="1:6" ht="39" thickBot="1" x14ac:dyDescent="0.3">
      <c r="A144" s="4" t="s">
        <v>53</v>
      </c>
      <c r="B144" s="111" t="s">
        <v>54</v>
      </c>
      <c r="C144" s="42">
        <f>SUM(C145+C149+C171+C188)</f>
        <v>1793639.1599999997</v>
      </c>
      <c r="D144" s="42">
        <f>SUM(D145+D149+D171+D188)</f>
        <v>1792540.92</v>
      </c>
      <c r="E144" s="6">
        <f t="shared" si="14"/>
        <v>99.938770293128542</v>
      </c>
      <c r="F144" s="255">
        <f t="shared" si="15"/>
        <v>-1098.2399999997579</v>
      </c>
    </row>
    <row r="145" spans="1:6" ht="26.25" thickBot="1" x14ac:dyDescent="0.3">
      <c r="A145" s="248" t="s">
        <v>164</v>
      </c>
      <c r="B145" s="290" t="s">
        <v>213</v>
      </c>
      <c r="C145" s="291">
        <f>SUM(C146:C148)</f>
        <v>538998.32999999996</v>
      </c>
      <c r="D145" s="291">
        <f>SUM(D146:D148)</f>
        <v>538998.32999999996</v>
      </c>
      <c r="E145" s="249">
        <f t="shared" si="14"/>
        <v>100</v>
      </c>
      <c r="F145" s="258">
        <f t="shared" si="15"/>
        <v>0</v>
      </c>
    </row>
    <row r="146" spans="1:6" ht="63.75" x14ac:dyDescent="0.25">
      <c r="A146" s="8" t="s">
        <v>165</v>
      </c>
      <c r="B146" s="9" t="s">
        <v>329</v>
      </c>
      <c r="C146" s="11">
        <v>357257</v>
      </c>
      <c r="D146" s="11">
        <f>C146</f>
        <v>357257</v>
      </c>
      <c r="E146" s="12">
        <f t="shared" si="14"/>
        <v>100</v>
      </c>
      <c r="F146" s="250">
        <f t="shared" si="15"/>
        <v>0</v>
      </c>
    </row>
    <row r="147" spans="1:6" ht="51" x14ac:dyDescent="0.25">
      <c r="A147" s="53" t="s">
        <v>254</v>
      </c>
      <c r="B147" s="14" t="s">
        <v>370</v>
      </c>
      <c r="C147" s="16">
        <v>180886</v>
      </c>
      <c r="D147" s="16">
        <f>C147</f>
        <v>180886</v>
      </c>
      <c r="E147" s="17">
        <f t="shared" si="14"/>
        <v>100</v>
      </c>
      <c r="F147" s="251">
        <f t="shared" si="15"/>
        <v>0</v>
      </c>
    </row>
    <row r="148" spans="1:6" ht="64.5" thickBot="1" x14ac:dyDescent="0.3">
      <c r="A148" s="44" t="s">
        <v>454</v>
      </c>
      <c r="B148" s="19" t="s">
        <v>455</v>
      </c>
      <c r="C148" s="21">
        <f>D148</f>
        <v>855.33</v>
      </c>
      <c r="D148" s="21">
        <v>855.33</v>
      </c>
      <c r="E148" s="22">
        <f t="shared" si="14"/>
        <v>100</v>
      </c>
      <c r="F148" s="252">
        <f t="shared" si="15"/>
        <v>0</v>
      </c>
    </row>
    <row r="149" spans="1:6" ht="39" thickBot="1" x14ac:dyDescent="0.3">
      <c r="A149" s="4" t="s">
        <v>166</v>
      </c>
      <c r="B149" s="111" t="s">
        <v>214</v>
      </c>
      <c r="C149" s="42">
        <f>+C150+C153+C154+C156+C157+C158+C159+C160+C161+C155</f>
        <v>362676.10999999993</v>
      </c>
      <c r="D149" s="42">
        <f>+D150+D153+D154+D156+D157+D158+D159+D160+D161+D155</f>
        <v>362571.63999999996</v>
      </c>
      <c r="E149" s="6">
        <f t="shared" si="14"/>
        <v>99.971194683873719</v>
      </c>
      <c r="F149" s="255">
        <f t="shared" si="15"/>
        <v>-104.46999999997206</v>
      </c>
    </row>
    <row r="150" spans="1:6" ht="51.75" thickBot="1" x14ac:dyDescent="0.3">
      <c r="A150" s="56" t="s">
        <v>423</v>
      </c>
      <c r="B150" s="112" t="s">
        <v>379</v>
      </c>
      <c r="C150" s="62">
        <f>SUM(C151:C152)</f>
        <v>200070</v>
      </c>
      <c r="D150" s="62">
        <f>SUM(D151+D152)</f>
        <v>200069.99</v>
      </c>
      <c r="E150" s="57">
        <f t="shared" si="14"/>
        <v>99.999995001749383</v>
      </c>
      <c r="F150" s="259">
        <f t="shared" si="15"/>
        <v>-1.0000000009313226E-2</v>
      </c>
    </row>
    <row r="151" spans="1:6" ht="63.75" x14ac:dyDescent="0.25">
      <c r="A151" s="8" t="s">
        <v>330</v>
      </c>
      <c r="B151" s="9" t="s">
        <v>424</v>
      </c>
      <c r="C151" s="11">
        <v>150000</v>
      </c>
      <c r="D151" s="11">
        <v>150000</v>
      </c>
      <c r="E151" s="12">
        <f t="shared" si="14"/>
        <v>100</v>
      </c>
      <c r="F151" s="250">
        <f t="shared" si="15"/>
        <v>0</v>
      </c>
    </row>
    <row r="152" spans="1:6" ht="51" x14ac:dyDescent="0.25">
      <c r="A152" s="13" t="s">
        <v>330</v>
      </c>
      <c r="B152" s="14" t="s">
        <v>380</v>
      </c>
      <c r="C152" s="16">
        <v>50070</v>
      </c>
      <c r="D152" s="16">
        <v>50069.99</v>
      </c>
      <c r="E152" s="17">
        <f t="shared" si="14"/>
        <v>99.999980027960859</v>
      </c>
      <c r="F152" s="251">
        <f t="shared" si="15"/>
        <v>-1.0000000002037268E-2</v>
      </c>
    </row>
    <row r="153" spans="1:6" ht="153" x14ac:dyDescent="0.25">
      <c r="A153" s="13" t="s">
        <v>255</v>
      </c>
      <c r="B153" s="113" t="s">
        <v>256</v>
      </c>
      <c r="C153" s="16">
        <v>46857.36</v>
      </c>
      <c r="D153" s="16">
        <v>46857.36</v>
      </c>
      <c r="E153" s="17">
        <f t="shared" si="14"/>
        <v>100</v>
      </c>
      <c r="F153" s="251">
        <f t="shared" si="15"/>
        <v>0</v>
      </c>
    </row>
    <row r="154" spans="1:6" ht="127.5" x14ac:dyDescent="0.25">
      <c r="A154" s="13" t="s">
        <v>257</v>
      </c>
      <c r="B154" s="14" t="s">
        <v>258</v>
      </c>
      <c r="C154" s="16">
        <v>3067.02</v>
      </c>
      <c r="D154" s="16">
        <v>3067.02</v>
      </c>
      <c r="E154" s="17">
        <f t="shared" si="14"/>
        <v>100</v>
      </c>
      <c r="F154" s="251">
        <f t="shared" si="15"/>
        <v>0</v>
      </c>
    </row>
    <row r="155" spans="1:6" ht="63.75" x14ac:dyDescent="0.25">
      <c r="A155" s="13" t="s">
        <v>466</v>
      </c>
      <c r="B155" s="14" t="s">
        <v>467</v>
      </c>
      <c r="C155" s="236">
        <v>3022.5</v>
      </c>
      <c r="D155" s="16">
        <v>3017.69</v>
      </c>
      <c r="E155" s="17">
        <f t="shared" si="14"/>
        <v>99.840860215053766</v>
      </c>
      <c r="F155" s="251">
        <f t="shared" si="15"/>
        <v>-4.8099999999999454</v>
      </c>
    </row>
    <row r="156" spans="1:6" ht="71.25" x14ac:dyDescent="0.25">
      <c r="A156" s="13" t="s">
        <v>381</v>
      </c>
      <c r="B156" s="114" t="s">
        <v>382</v>
      </c>
      <c r="C156" s="16">
        <v>2271.85</v>
      </c>
      <c r="D156" s="16">
        <v>2271.85</v>
      </c>
      <c r="E156" s="17">
        <f t="shared" si="14"/>
        <v>100</v>
      </c>
      <c r="F156" s="251">
        <f t="shared" si="15"/>
        <v>0</v>
      </c>
    </row>
    <row r="157" spans="1:6" ht="57" x14ac:dyDescent="0.25">
      <c r="A157" s="13" t="s">
        <v>331</v>
      </c>
      <c r="B157" s="114" t="s">
        <v>332</v>
      </c>
      <c r="C157" s="16">
        <v>120</v>
      </c>
      <c r="D157" s="16">
        <v>120</v>
      </c>
      <c r="E157" s="17">
        <f t="shared" si="14"/>
        <v>100</v>
      </c>
      <c r="F157" s="251">
        <f t="shared" si="15"/>
        <v>0</v>
      </c>
    </row>
    <row r="158" spans="1:6" ht="71.25" x14ac:dyDescent="0.25">
      <c r="A158" s="13" t="s">
        <v>333</v>
      </c>
      <c r="B158" s="114" t="s">
        <v>334</v>
      </c>
      <c r="C158" s="16">
        <v>29400</v>
      </c>
      <c r="D158" s="16">
        <v>29400</v>
      </c>
      <c r="E158" s="17">
        <f t="shared" si="14"/>
        <v>100</v>
      </c>
      <c r="F158" s="251">
        <f t="shared" si="15"/>
        <v>0</v>
      </c>
    </row>
    <row r="159" spans="1:6" ht="71.25" x14ac:dyDescent="0.25">
      <c r="A159" s="13" t="s">
        <v>383</v>
      </c>
      <c r="B159" s="114" t="s">
        <v>384</v>
      </c>
      <c r="C159" s="16">
        <v>291.60000000000002</v>
      </c>
      <c r="D159" s="16">
        <v>291.60000000000002</v>
      </c>
      <c r="E159" s="17">
        <f t="shared" si="14"/>
        <v>100</v>
      </c>
      <c r="F159" s="251">
        <f t="shared" si="15"/>
        <v>0</v>
      </c>
    </row>
    <row r="160" spans="1:6" ht="72" thickBot="1" x14ac:dyDescent="0.3">
      <c r="A160" s="18" t="s">
        <v>385</v>
      </c>
      <c r="B160" s="115" t="s">
        <v>386</v>
      </c>
      <c r="C160" s="21">
        <v>28968.43</v>
      </c>
      <c r="D160" s="21">
        <v>28968.43</v>
      </c>
      <c r="E160" s="22">
        <f t="shared" si="14"/>
        <v>100</v>
      </c>
      <c r="F160" s="252">
        <f t="shared" si="15"/>
        <v>0</v>
      </c>
    </row>
    <row r="161" spans="1:6" ht="26.25" thickBot="1" x14ac:dyDescent="0.3">
      <c r="A161" s="92" t="s">
        <v>259</v>
      </c>
      <c r="B161" s="116" t="s">
        <v>335</v>
      </c>
      <c r="C161" s="42">
        <f>SUM(C162:C170)</f>
        <v>48607.349999999991</v>
      </c>
      <c r="D161" s="42">
        <f>SUM(D162:D170)</f>
        <v>48507.7</v>
      </c>
      <c r="E161" s="6">
        <f t="shared" si="14"/>
        <v>99.79498985235773</v>
      </c>
      <c r="F161" s="255">
        <f t="shared" si="15"/>
        <v>-99.649999999994179</v>
      </c>
    </row>
    <row r="162" spans="1:6" ht="51" x14ac:dyDescent="0.25">
      <c r="A162" s="96" t="s">
        <v>336</v>
      </c>
      <c r="B162" s="117" t="s">
        <v>337</v>
      </c>
      <c r="C162" s="11">
        <v>84.6</v>
      </c>
      <c r="D162" s="11">
        <v>84.6</v>
      </c>
      <c r="E162" s="12">
        <f t="shared" si="14"/>
        <v>100</v>
      </c>
      <c r="F162" s="250">
        <f t="shared" si="15"/>
        <v>0</v>
      </c>
    </row>
    <row r="163" spans="1:6" ht="38.25" x14ac:dyDescent="0.25">
      <c r="A163" s="30" t="s">
        <v>336</v>
      </c>
      <c r="B163" s="118" t="s">
        <v>338</v>
      </c>
      <c r="C163" s="16">
        <v>38.700000000000003</v>
      </c>
      <c r="D163" s="16">
        <v>38.700000000000003</v>
      </c>
      <c r="E163" s="17">
        <f t="shared" si="14"/>
        <v>100</v>
      </c>
      <c r="F163" s="251">
        <f t="shared" si="15"/>
        <v>0</v>
      </c>
    </row>
    <row r="164" spans="1:6" ht="63.75" x14ac:dyDescent="0.25">
      <c r="A164" s="30" t="s">
        <v>336</v>
      </c>
      <c r="B164" s="118" t="s">
        <v>339</v>
      </c>
      <c r="C164" s="16">
        <v>123.9</v>
      </c>
      <c r="D164" s="16">
        <v>123.9</v>
      </c>
      <c r="E164" s="17">
        <f t="shared" si="14"/>
        <v>100</v>
      </c>
      <c r="F164" s="251">
        <f t="shared" si="15"/>
        <v>0</v>
      </c>
    </row>
    <row r="165" spans="1:6" ht="57" x14ac:dyDescent="0.25">
      <c r="A165" s="119" t="s">
        <v>336</v>
      </c>
      <c r="B165" s="120" t="s">
        <v>387</v>
      </c>
      <c r="C165" s="16">
        <v>99.65</v>
      </c>
      <c r="D165" s="16">
        <v>0</v>
      </c>
      <c r="E165" s="17">
        <f t="shared" si="14"/>
        <v>0</v>
      </c>
      <c r="F165" s="251">
        <f t="shared" si="15"/>
        <v>-99.65</v>
      </c>
    </row>
    <row r="166" spans="1:6" ht="57" x14ac:dyDescent="0.25">
      <c r="A166" s="119" t="s">
        <v>336</v>
      </c>
      <c r="B166" s="120" t="s">
        <v>425</v>
      </c>
      <c r="C166" s="16">
        <v>405</v>
      </c>
      <c r="D166" s="16">
        <v>405</v>
      </c>
      <c r="E166" s="17">
        <f t="shared" si="14"/>
        <v>100</v>
      </c>
      <c r="F166" s="251">
        <f t="shared" si="15"/>
        <v>0</v>
      </c>
    </row>
    <row r="167" spans="1:6" ht="64.5" x14ac:dyDescent="0.25">
      <c r="A167" s="30" t="s">
        <v>260</v>
      </c>
      <c r="B167" s="121" t="s">
        <v>340</v>
      </c>
      <c r="C167" s="16">
        <v>32988</v>
      </c>
      <c r="D167" s="16">
        <v>32988</v>
      </c>
      <c r="E167" s="17">
        <f t="shared" si="14"/>
        <v>100</v>
      </c>
      <c r="F167" s="251">
        <f t="shared" si="15"/>
        <v>0</v>
      </c>
    </row>
    <row r="168" spans="1:6" ht="76.5" x14ac:dyDescent="0.25">
      <c r="A168" s="30" t="s">
        <v>260</v>
      </c>
      <c r="B168" s="113" t="s">
        <v>341</v>
      </c>
      <c r="C168" s="16">
        <v>14191.8</v>
      </c>
      <c r="D168" s="16">
        <v>14191.8</v>
      </c>
      <c r="E168" s="17">
        <f t="shared" si="14"/>
        <v>100</v>
      </c>
      <c r="F168" s="251">
        <f t="shared" si="15"/>
        <v>0</v>
      </c>
    </row>
    <row r="169" spans="1:6" ht="51.75" x14ac:dyDescent="0.25">
      <c r="A169" s="30" t="s">
        <v>260</v>
      </c>
      <c r="B169" s="121" t="s">
        <v>342</v>
      </c>
      <c r="C169" s="16">
        <v>675.7</v>
      </c>
      <c r="D169" s="16">
        <v>675.7</v>
      </c>
      <c r="E169" s="17">
        <f t="shared" si="14"/>
        <v>100</v>
      </c>
      <c r="F169" s="251">
        <f t="shared" si="15"/>
        <v>0</v>
      </c>
    </row>
    <row r="170" spans="1:6" ht="204.75" thickBot="1" x14ac:dyDescent="0.3">
      <c r="A170" s="98" t="s">
        <v>500</v>
      </c>
      <c r="B170" s="292" t="s">
        <v>501</v>
      </c>
      <c r="C170" s="21">
        <v>0</v>
      </c>
      <c r="D170" s="21">
        <v>0</v>
      </c>
      <c r="E170" s="22"/>
      <c r="F170" s="252">
        <f t="shared" si="15"/>
        <v>0</v>
      </c>
    </row>
    <row r="171" spans="1:6" ht="26.25" thickBot="1" x14ac:dyDescent="0.3">
      <c r="A171" s="4" t="s">
        <v>167</v>
      </c>
      <c r="B171" s="111" t="s">
        <v>215</v>
      </c>
      <c r="C171" s="42">
        <f>SUM(C172+C173+C182+C183+C184+C185)</f>
        <v>706454.29999999993</v>
      </c>
      <c r="D171" s="42">
        <f>SUM(D172+D173+D182+D183+D184+D185)</f>
        <v>705460.52999999991</v>
      </c>
      <c r="E171" s="6">
        <f t="shared" si="14"/>
        <v>99.85932989579085</v>
      </c>
      <c r="F171" s="255">
        <f t="shared" si="15"/>
        <v>-993.77000000001863</v>
      </c>
    </row>
    <row r="172" spans="1:6" ht="51.75" thickBot="1" x14ac:dyDescent="0.3">
      <c r="A172" s="37" t="s">
        <v>168</v>
      </c>
      <c r="B172" s="123" t="s">
        <v>343</v>
      </c>
      <c r="C172" s="40">
        <v>16168</v>
      </c>
      <c r="D172" s="40">
        <v>16168</v>
      </c>
      <c r="E172" s="256">
        <f t="shared" si="14"/>
        <v>100</v>
      </c>
      <c r="F172" s="257">
        <f t="shared" si="15"/>
        <v>0</v>
      </c>
    </row>
    <row r="173" spans="1:6" ht="51.75" thickBot="1" x14ac:dyDescent="0.3">
      <c r="A173" s="56" t="s">
        <v>426</v>
      </c>
      <c r="B173" s="112" t="s">
        <v>344</v>
      </c>
      <c r="C173" s="62">
        <f>SUM(C174:C181)</f>
        <v>87602.099999999977</v>
      </c>
      <c r="D173" s="62">
        <f>SUM(D174:D181)</f>
        <v>87454.849999999977</v>
      </c>
      <c r="E173" s="57">
        <f t="shared" si="14"/>
        <v>99.831910422238735</v>
      </c>
      <c r="F173" s="259">
        <f t="shared" si="15"/>
        <v>-147.25</v>
      </c>
    </row>
    <row r="174" spans="1:6" ht="90" x14ac:dyDescent="0.25">
      <c r="A174" s="8" t="s">
        <v>169</v>
      </c>
      <c r="B174" s="124" t="s">
        <v>345</v>
      </c>
      <c r="C174" s="11">
        <v>336</v>
      </c>
      <c r="D174" s="11">
        <v>336</v>
      </c>
      <c r="E174" s="12">
        <f t="shared" si="14"/>
        <v>100</v>
      </c>
      <c r="F174" s="250">
        <f t="shared" si="15"/>
        <v>0</v>
      </c>
    </row>
    <row r="175" spans="1:6" ht="89.25" x14ac:dyDescent="0.25">
      <c r="A175" s="13" t="s">
        <v>169</v>
      </c>
      <c r="B175" s="113" t="s">
        <v>261</v>
      </c>
      <c r="C175" s="16">
        <v>84400</v>
      </c>
      <c r="D175" s="16">
        <v>84400</v>
      </c>
      <c r="E175" s="17">
        <f t="shared" si="14"/>
        <v>100</v>
      </c>
      <c r="F175" s="251">
        <f t="shared" si="15"/>
        <v>0</v>
      </c>
    </row>
    <row r="176" spans="1:6" ht="102" x14ac:dyDescent="0.25">
      <c r="A176" s="13" t="s">
        <v>169</v>
      </c>
      <c r="B176" s="113" t="s">
        <v>346</v>
      </c>
      <c r="C176" s="16">
        <v>0.2</v>
      </c>
      <c r="D176" s="16">
        <v>0.2</v>
      </c>
      <c r="E176" s="17">
        <f t="shared" si="14"/>
        <v>100</v>
      </c>
      <c r="F176" s="251">
        <f t="shared" si="15"/>
        <v>0</v>
      </c>
    </row>
    <row r="177" spans="1:6" ht="51" x14ac:dyDescent="0.25">
      <c r="A177" s="13" t="s">
        <v>169</v>
      </c>
      <c r="B177" s="113" t="s">
        <v>347</v>
      </c>
      <c r="C177" s="16">
        <v>115.2</v>
      </c>
      <c r="D177" s="16">
        <v>115.2</v>
      </c>
      <c r="E177" s="17">
        <f t="shared" si="14"/>
        <v>100</v>
      </c>
      <c r="F177" s="251">
        <f t="shared" si="15"/>
        <v>0</v>
      </c>
    </row>
    <row r="178" spans="1:6" ht="153" x14ac:dyDescent="0.25">
      <c r="A178" s="13" t="s">
        <v>169</v>
      </c>
      <c r="B178" s="113" t="s">
        <v>348</v>
      </c>
      <c r="C178" s="16">
        <v>0.2</v>
      </c>
      <c r="D178" s="16">
        <v>0.15</v>
      </c>
      <c r="E178" s="17">
        <f t="shared" si="14"/>
        <v>74.999999999999986</v>
      </c>
      <c r="F178" s="251">
        <f t="shared" si="15"/>
        <v>-5.0000000000000017E-2</v>
      </c>
    </row>
    <row r="179" spans="1:6" ht="89.25" x14ac:dyDescent="0.25">
      <c r="A179" s="13" t="s">
        <v>169</v>
      </c>
      <c r="B179" s="113" t="s">
        <v>349</v>
      </c>
      <c r="C179" s="16">
        <v>933.4</v>
      </c>
      <c r="D179" s="16">
        <v>933.4</v>
      </c>
      <c r="E179" s="17">
        <f t="shared" si="14"/>
        <v>100</v>
      </c>
      <c r="F179" s="251">
        <f t="shared" si="15"/>
        <v>0</v>
      </c>
    </row>
    <row r="180" spans="1:6" ht="89.25" x14ac:dyDescent="0.25">
      <c r="A180" s="13" t="s">
        <v>169</v>
      </c>
      <c r="B180" s="113" t="s">
        <v>350</v>
      </c>
      <c r="C180" s="16">
        <v>147.19999999999999</v>
      </c>
      <c r="D180" s="16">
        <v>0</v>
      </c>
      <c r="E180" s="17">
        <f t="shared" si="14"/>
        <v>0</v>
      </c>
      <c r="F180" s="251">
        <f t="shared" si="15"/>
        <v>-147.19999999999999</v>
      </c>
    </row>
    <row r="181" spans="1:6" ht="140.25" x14ac:dyDescent="0.25">
      <c r="A181" s="13" t="s">
        <v>170</v>
      </c>
      <c r="B181" s="113" t="s">
        <v>351</v>
      </c>
      <c r="C181" s="16">
        <v>1669.9</v>
      </c>
      <c r="D181" s="16">
        <v>1669.9</v>
      </c>
      <c r="E181" s="17">
        <f t="shared" si="14"/>
        <v>100</v>
      </c>
      <c r="F181" s="251">
        <f t="shared" si="15"/>
        <v>0</v>
      </c>
    </row>
    <row r="182" spans="1:6" ht="89.25" x14ac:dyDescent="0.25">
      <c r="A182" s="13" t="s">
        <v>171</v>
      </c>
      <c r="B182" s="14" t="s">
        <v>352</v>
      </c>
      <c r="C182" s="16">
        <v>288.89999999999998</v>
      </c>
      <c r="D182" s="16">
        <v>288.56</v>
      </c>
      <c r="E182" s="17">
        <f t="shared" si="14"/>
        <v>99.882312218760831</v>
      </c>
      <c r="F182" s="251">
        <f t="shared" si="15"/>
        <v>-0.33999999999997499</v>
      </c>
    </row>
    <row r="183" spans="1:6" ht="63.75" x14ac:dyDescent="0.25">
      <c r="A183" s="13" t="s">
        <v>172</v>
      </c>
      <c r="B183" s="14" t="s">
        <v>353</v>
      </c>
      <c r="C183" s="16">
        <v>17800</v>
      </c>
      <c r="D183" s="16">
        <v>16953.82</v>
      </c>
      <c r="E183" s="17">
        <f t="shared" si="14"/>
        <v>95.246179775280893</v>
      </c>
      <c r="F183" s="251">
        <f t="shared" si="15"/>
        <v>-846.18000000000029</v>
      </c>
    </row>
    <row r="184" spans="1:6" ht="77.25" thickBot="1" x14ac:dyDescent="0.3">
      <c r="A184" s="18" t="s">
        <v>354</v>
      </c>
      <c r="B184" s="293" t="s">
        <v>355</v>
      </c>
      <c r="C184" s="21">
        <v>191.7</v>
      </c>
      <c r="D184" s="21">
        <v>191.7</v>
      </c>
      <c r="E184" s="22">
        <f t="shared" si="14"/>
        <v>100</v>
      </c>
      <c r="F184" s="252">
        <f t="shared" si="15"/>
        <v>0</v>
      </c>
    </row>
    <row r="185" spans="1:6" ht="26.25" thickBot="1" x14ac:dyDescent="0.3">
      <c r="A185" s="56" t="s">
        <v>173</v>
      </c>
      <c r="B185" s="125" t="s">
        <v>55</v>
      </c>
      <c r="C185" s="62">
        <f>SUM(C186+C187)</f>
        <v>584403.6</v>
      </c>
      <c r="D185" s="62">
        <f t="shared" ref="D185" si="16">SUM(D186:D187)</f>
        <v>584403.6</v>
      </c>
      <c r="E185" s="57">
        <f t="shared" si="14"/>
        <v>100</v>
      </c>
      <c r="F185" s="259">
        <f t="shared" si="15"/>
        <v>0</v>
      </c>
    </row>
    <row r="186" spans="1:6" ht="76.5" x14ac:dyDescent="0.25">
      <c r="A186" s="8" t="s">
        <v>174</v>
      </c>
      <c r="B186" s="126" t="s">
        <v>356</v>
      </c>
      <c r="C186" s="11">
        <v>233852.4</v>
      </c>
      <c r="D186" s="11">
        <v>233852.4</v>
      </c>
      <c r="E186" s="12">
        <f t="shared" si="14"/>
        <v>100</v>
      </c>
      <c r="F186" s="250">
        <f t="shared" si="15"/>
        <v>0</v>
      </c>
    </row>
    <row r="187" spans="1:6" ht="141.75" thickBot="1" x14ac:dyDescent="0.3">
      <c r="A187" s="18" t="s">
        <v>174</v>
      </c>
      <c r="B187" s="122" t="s">
        <v>357</v>
      </c>
      <c r="C187" s="21">
        <v>350551.2</v>
      </c>
      <c r="D187" s="21">
        <v>350551.2</v>
      </c>
      <c r="E187" s="22">
        <f t="shared" si="14"/>
        <v>100</v>
      </c>
      <c r="F187" s="252">
        <f t="shared" si="15"/>
        <v>0</v>
      </c>
    </row>
    <row r="188" spans="1:6" ht="26.25" thickBot="1" x14ac:dyDescent="0.3">
      <c r="A188" s="4" t="s">
        <v>262</v>
      </c>
      <c r="B188" s="111" t="s">
        <v>263</v>
      </c>
      <c r="C188" s="42">
        <f>SUM(C189:C192)</f>
        <v>185510.42</v>
      </c>
      <c r="D188" s="42">
        <f>SUM(D189:D192)</f>
        <v>185510.42</v>
      </c>
      <c r="E188" s="6">
        <f t="shared" si="14"/>
        <v>100</v>
      </c>
      <c r="F188" s="255">
        <f t="shared" si="15"/>
        <v>0</v>
      </c>
    </row>
    <row r="189" spans="1:6" ht="102" x14ac:dyDescent="0.25">
      <c r="A189" s="8" t="s">
        <v>502</v>
      </c>
      <c r="B189" s="126" t="s">
        <v>503</v>
      </c>
      <c r="C189" s="11">
        <v>1193.6500000000001</v>
      </c>
      <c r="D189" s="11">
        <f>C189</f>
        <v>1193.6500000000001</v>
      </c>
      <c r="E189" s="12">
        <f t="shared" si="14"/>
        <v>100</v>
      </c>
      <c r="F189" s="250">
        <f t="shared" si="15"/>
        <v>0</v>
      </c>
    </row>
    <row r="190" spans="1:6" ht="102" x14ac:dyDescent="0.25">
      <c r="A190" s="30" t="s">
        <v>264</v>
      </c>
      <c r="B190" s="113" t="s">
        <v>265</v>
      </c>
      <c r="C190" s="16">
        <v>23897</v>
      </c>
      <c r="D190" s="16">
        <v>23897</v>
      </c>
      <c r="E190" s="17">
        <f t="shared" si="14"/>
        <v>100</v>
      </c>
      <c r="F190" s="251">
        <f t="shared" si="15"/>
        <v>0</v>
      </c>
    </row>
    <row r="191" spans="1:6" ht="115.5" thickBot="1" x14ac:dyDescent="0.3">
      <c r="A191" s="98" t="s">
        <v>358</v>
      </c>
      <c r="B191" s="19" t="s">
        <v>359</v>
      </c>
      <c r="C191" s="21">
        <v>112952.7</v>
      </c>
      <c r="D191" s="21">
        <v>112952.7</v>
      </c>
      <c r="E191" s="22">
        <f t="shared" si="14"/>
        <v>100</v>
      </c>
      <c r="F191" s="252">
        <f t="shared" si="15"/>
        <v>0</v>
      </c>
    </row>
    <row r="192" spans="1:6" ht="39" thickBot="1" x14ac:dyDescent="0.3">
      <c r="A192" s="92" t="s">
        <v>266</v>
      </c>
      <c r="B192" s="116" t="s">
        <v>360</v>
      </c>
      <c r="C192" s="42">
        <f>SUM(C193:C200)</f>
        <v>47467.07</v>
      </c>
      <c r="D192" s="42">
        <f>SUM(D193:D200)</f>
        <v>47467.07</v>
      </c>
      <c r="E192" s="6">
        <f t="shared" si="14"/>
        <v>100</v>
      </c>
      <c r="F192" s="255">
        <f t="shared" si="15"/>
        <v>0</v>
      </c>
    </row>
    <row r="193" spans="1:6" ht="63.75" x14ac:dyDescent="0.25">
      <c r="A193" s="96" t="s">
        <v>388</v>
      </c>
      <c r="B193" s="117" t="s">
        <v>389</v>
      </c>
      <c r="C193" s="11">
        <v>1700</v>
      </c>
      <c r="D193" s="11">
        <v>1700</v>
      </c>
      <c r="E193" s="12">
        <f t="shared" si="14"/>
        <v>100</v>
      </c>
      <c r="F193" s="250">
        <f t="shared" si="15"/>
        <v>0</v>
      </c>
    </row>
    <row r="194" spans="1:6" ht="63.75" x14ac:dyDescent="0.25">
      <c r="A194" s="30" t="s">
        <v>388</v>
      </c>
      <c r="B194" s="118" t="s">
        <v>456</v>
      </c>
      <c r="C194" s="16">
        <f>D194</f>
        <v>4350</v>
      </c>
      <c r="D194" s="16">
        <v>4350</v>
      </c>
      <c r="E194" s="17">
        <f t="shared" si="14"/>
        <v>100</v>
      </c>
      <c r="F194" s="251">
        <f t="shared" si="15"/>
        <v>0</v>
      </c>
    </row>
    <row r="195" spans="1:6" ht="127.5" x14ac:dyDescent="0.25">
      <c r="A195" s="30" t="s">
        <v>388</v>
      </c>
      <c r="B195" s="118" t="s">
        <v>398</v>
      </c>
      <c r="C195" s="16">
        <v>8948.17</v>
      </c>
      <c r="D195" s="16">
        <v>8948.17</v>
      </c>
      <c r="E195" s="17">
        <f t="shared" si="14"/>
        <v>100</v>
      </c>
      <c r="F195" s="251">
        <f t="shared" si="15"/>
        <v>0</v>
      </c>
    </row>
    <row r="196" spans="1:6" ht="51" x14ac:dyDescent="0.25">
      <c r="A196" s="30" t="s">
        <v>388</v>
      </c>
      <c r="B196" s="118" t="s">
        <v>399</v>
      </c>
      <c r="C196" s="16">
        <v>4491.8999999999996</v>
      </c>
      <c r="D196" s="16">
        <v>4491.8999999999996</v>
      </c>
      <c r="E196" s="17">
        <f t="shared" si="14"/>
        <v>100</v>
      </c>
      <c r="F196" s="251">
        <f t="shared" si="15"/>
        <v>0</v>
      </c>
    </row>
    <row r="197" spans="1:6" ht="140.25" x14ac:dyDescent="0.25">
      <c r="A197" s="30" t="s">
        <v>388</v>
      </c>
      <c r="B197" s="118" t="s">
        <v>451</v>
      </c>
      <c r="C197" s="16">
        <v>6470</v>
      </c>
      <c r="D197" s="16">
        <v>6470</v>
      </c>
      <c r="E197" s="17">
        <f t="shared" si="14"/>
        <v>100</v>
      </c>
      <c r="F197" s="251">
        <f t="shared" si="15"/>
        <v>0</v>
      </c>
    </row>
    <row r="198" spans="1:6" ht="77.25" x14ac:dyDescent="0.25">
      <c r="A198" s="30" t="s">
        <v>267</v>
      </c>
      <c r="B198" s="121" t="s">
        <v>268</v>
      </c>
      <c r="C198" s="16">
        <v>19108.5</v>
      </c>
      <c r="D198" s="16">
        <v>19108.5</v>
      </c>
      <c r="E198" s="17">
        <f t="shared" si="14"/>
        <v>100</v>
      </c>
      <c r="F198" s="251">
        <f t="shared" si="15"/>
        <v>0</v>
      </c>
    </row>
    <row r="199" spans="1:6" ht="165.75" x14ac:dyDescent="0.25">
      <c r="A199" s="30" t="s">
        <v>361</v>
      </c>
      <c r="B199" s="113" t="s">
        <v>362</v>
      </c>
      <c r="C199" s="16">
        <v>2148.5</v>
      </c>
      <c r="D199" s="16">
        <v>2148.5</v>
      </c>
      <c r="E199" s="17">
        <f t="shared" si="14"/>
        <v>100</v>
      </c>
      <c r="F199" s="251">
        <f t="shared" si="15"/>
        <v>0</v>
      </c>
    </row>
    <row r="200" spans="1:6" ht="88.5" customHeight="1" thickBot="1" x14ac:dyDescent="0.3">
      <c r="A200" s="127" t="s">
        <v>361</v>
      </c>
      <c r="B200" s="128" t="s">
        <v>390</v>
      </c>
      <c r="C200" s="21">
        <v>250</v>
      </c>
      <c r="D200" s="21">
        <v>250</v>
      </c>
      <c r="E200" s="22">
        <f t="shared" ref="E200:E213" si="17">D200/C200*100</f>
        <v>100</v>
      </c>
      <c r="F200" s="252">
        <f t="shared" ref="F200:F213" si="18">D200-C200</f>
        <v>0</v>
      </c>
    </row>
    <row r="201" spans="1:6" ht="26.25" thickBot="1" x14ac:dyDescent="0.3">
      <c r="A201" s="129" t="s">
        <v>437</v>
      </c>
      <c r="B201" s="111" t="s">
        <v>438</v>
      </c>
      <c r="C201" s="26">
        <f>SUM(C202)</f>
        <v>1000</v>
      </c>
      <c r="D201" s="26">
        <f>SUM(D202)</f>
        <v>1000</v>
      </c>
      <c r="E201" s="6">
        <f t="shared" si="17"/>
        <v>100</v>
      </c>
      <c r="F201" s="255">
        <f t="shared" si="18"/>
        <v>0</v>
      </c>
    </row>
    <row r="202" spans="1:6" ht="26.25" thickBot="1" x14ac:dyDescent="0.3">
      <c r="A202" s="130" t="s">
        <v>439</v>
      </c>
      <c r="B202" s="123" t="s">
        <v>438</v>
      </c>
      <c r="C202" s="131">
        <v>1000</v>
      </c>
      <c r="D202" s="40">
        <v>1000</v>
      </c>
      <c r="E202" s="256">
        <f t="shared" si="17"/>
        <v>100</v>
      </c>
      <c r="F202" s="257">
        <f t="shared" si="18"/>
        <v>0</v>
      </c>
    </row>
    <row r="203" spans="1:6" ht="51.75" thickBot="1" x14ac:dyDescent="0.3">
      <c r="A203" s="4" t="s">
        <v>363</v>
      </c>
      <c r="B203" s="25" t="s">
        <v>364</v>
      </c>
      <c r="C203" s="6">
        <f>C204+C207</f>
        <v>0</v>
      </c>
      <c r="D203" s="6">
        <f>D204+D207</f>
        <v>17571.189999999999</v>
      </c>
      <c r="E203" s="6"/>
      <c r="F203" s="255">
        <f t="shared" si="18"/>
        <v>17571.189999999999</v>
      </c>
    </row>
    <row r="204" spans="1:6" ht="51.75" thickBot="1" x14ac:dyDescent="0.3">
      <c r="A204" s="56" t="s">
        <v>427</v>
      </c>
      <c r="B204" s="112" t="s">
        <v>270</v>
      </c>
      <c r="C204" s="57">
        <f>SUM(C205:C206)</f>
        <v>0</v>
      </c>
      <c r="D204" s="57">
        <f>SUM(D205:D206)</f>
        <v>7300.79</v>
      </c>
      <c r="E204" s="57"/>
      <c r="F204" s="259">
        <f t="shared" si="18"/>
        <v>7300.79</v>
      </c>
    </row>
    <row r="205" spans="1:6" ht="38.25" x14ac:dyDescent="0.25">
      <c r="A205" s="8" t="s">
        <v>269</v>
      </c>
      <c r="B205" s="126" t="s">
        <v>270</v>
      </c>
      <c r="C205" s="132">
        <v>0</v>
      </c>
      <c r="D205" s="11">
        <v>458.54</v>
      </c>
      <c r="E205" s="12"/>
      <c r="F205" s="250">
        <f t="shared" si="18"/>
        <v>458.54</v>
      </c>
    </row>
    <row r="206" spans="1:6" ht="39" thickBot="1" x14ac:dyDescent="0.3">
      <c r="A206" s="133" t="s">
        <v>391</v>
      </c>
      <c r="B206" s="106" t="s">
        <v>270</v>
      </c>
      <c r="C206" s="134">
        <v>0</v>
      </c>
      <c r="D206" s="21">
        <v>6842.25</v>
      </c>
      <c r="E206" s="22"/>
      <c r="F206" s="252">
        <f t="shared" si="18"/>
        <v>6842.25</v>
      </c>
    </row>
    <row r="207" spans="1:6" ht="51.75" thickBot="1" x14ac:dyDescent="0.3">
      <c r="A207" s="56" t="s">
        <v>428</v>
      </c>
      <c r="B207" s="112" t="s">
        <v>366</v>
      </c>
      <c r="C207" s="135">
        <f>SUM(C208:C209)</f>
        <v>0</v>
      </c>
      <c r="D207" s="135">
        <f>SUM(D208:D209)</f>
        <v>10270.4</v>
      </c>
      <c r="E207" s="57"/>
      <c r="F207" s="259">
        <f t="shared" si="18"/>
        <v>10270.4</v>
      </c>
    </row>
    <row r="208" spans="1:6" ht="38.25" x14ac:dyDescent="0.25">
      <c r="A208" s="8" t="s">
        <v>365</v>
      </c>
      <c r="B208" s="126" t="s">
        <v>366</v>
      </c>
      <c r="C208" s="132">
        <v>0</v>
      </c>
      <c r="D208" s="11">
        <v>2960.66</v>
      </c>
      <c r="E208" s="12"/>
      <c r="F208" s="250">
        <f t="shared" si="18"/>
        <v>2960.66</v>
      </c>
    </row>
    <row r="209" spans="1:6" ht="39" thickBot="1" x14ac:dyDescent="0.3">
      <c r="A209" s="136" t="s">
        <v>392</v>
      </c>
      <c r="B209" s="106" t="s">
        <v>366</v>
      </c>
      <c r="C209" s="134">
        <v>0</v>
      </c>
      <c r="D209" s="21">
        <v>7309.74</v>
      </c>
      <c r="E209" s="22"/>
      <c r="F209" s="252">
        <f t="shared" si="18"/>
        <v>7309.74</v>
      </c>
    </row>
    <row r="210" spans="1:6" ht="59.25" customHeight="1" thickBot="1" x14ac:dyDescent="0.3">
      <c r="A210" s="4" t="s">
        <v>216</v>
      </c>
      <c r="B210" s="25" t="s">
        <v>367</v>
      </c>
      <c r="C210" s="26">
        <f>SUM(C211:C212)</f>
        <v>0</v>
      </c>
      <c r="D210" s="26">
        <f>SUM(D211:D212)</f>
        <v>-17326.52</v>
      </c>
      <c r="E210" s="6"/>
      <c r="F210" s="255">
        <f t="shared" si="18"/>
        <v>-17326.52</v>
      </c>
    </row>
    <row r="211" spans="1:6" ht="76.5" x14ac:dyDescent="0.25">
      <c r="A211" s="8" t="s">
        <v>218</v>
      </c>
      <c r="B211" s="9" t="s">
        <v>217</v>
      </c>
      <c r="C211" s="132">
        <v>0</v>
      </c>
      <c r="D211" s="11">
        <v>-2250.7800000000002</v>
      </c>
      <c r="E211" s="12"/>
      <c r="F211" s="250">
        <f t="shared" si="18"/>
        <v>-2250.7800000000002</v>
      </c>
    </row>
    <row r="212" spans="1:6" ht="66" customHeight="1" thickBot="1" x14ac:dyDescent="0.3">
      <c r="A212" s="18" t="s">
        <v>219</v>
      </c>
      <c r="B212" s="19" t="s">
        <v>217</v>
      </c>
      <c r="C212" s="134">
        <v>0</v>
      </c>
      <c r="D212" s="21">
        <v>-15075.74</v>
      </c>
      <c r="E212" s="22"/>
      <c r="F212" s="252">
        <f t="shared" si="18"/>
        <v>-15075.74</v>
      </c>
    </row>
    <row r="213" spans="1:6" ht="15.75" thickBot="1" x14ac:dyDescent="0.3">
      <c r="A213" s="34"/>
      <c r="B213" s="137" t="s">
        <v>56</v>
      </c>
      <c r="C213" s="26">
        <f>C4+C143</f>
        <v>2471192.5599999996</v>
      </c>
      <c r="D213" s="26">
        <f>D4+D143</f>
        <v>2486455.85</v>
      </c>
      <c r="E213" s="6">
        <f t="shared" si="17"/>
        <v>100.61764875174278</v>
      </c>
      <c r="F213" s="255">
        <f t="shared" si="18"/>
        <v>15263.290000000503</v>
      </c>
    </row>
  </sheetData>
  <mergeCells count="1">
    <mergeCell ref="A1:F1"/>
  </mergeCells>
  <pageMargins left="0.70866141732283472" right="0" top="0.23622047244094491" bottom="0" header="0.31496062992125984" footer="0.31496062992125984"/>
  <pageSetup paperSize="9" scale="8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72"/>
  <sheetViews>
    <sheetView zoomScaleNormal="100" workbookViewId="0">
      <selection activeCell="F53" sqref="F53"/>
    </sheetView>
  </sheetViews>
  <sheetFormatPr defaultColWidth="9.140625" defaultRowHeight="14.25" x14ac:dyDescent="0.2"/>
  <cols>
    <col min="1" max="1" width="12.7109375" style="138" customWidth="1"/>
    <col min="2" max="2" width="53" style="138" customWidth="1"/>
    <col min="3" max="3" width="14.5703125" style="138" customWidth="1"/>
    <col min="4" max="4" width="8.42578125" style="138" hidden="1" customWidth="1"/>
    <col min="5" max="5" width="15" style="138" customWidth="1"/>
    <col min="6" max="6" width="15" style="207" customWidth="1"/>
    <col min="7" max="7" width="6.7109375" style="138" hidden="1" customWidth="1"/>
    <col min="8" max="8" width="15" style="138" customWidth="1"/>
    <col min="9" max="9" width="18.28515625" style="138" customWidth="1"/>
    <col min="10" max="10" width="11.28515625" style="138" customWidth="1"/>
    <col min="11" max="16384" width="9.140625" style="138"/>
  </cols>
  <sheetData>
    <row r="1" spans="1:19" ht="18" x14ac:dyDescent="0.25">
      <c r="A1" s="267" t="s">
        <v>64</v>
      </c>
      <c r="B1" s="267"/>
      <c r="C1" s="267"/>
      <c r="D1" s="267"/>
      <c r="E1" s="267"/>
      <c r="F1" s="267"/>
      <c r="G1" s="267"/>
      <c r="H1" s="267"/>
    </row>
    <row r="2" spans="1:19" ht="18" x14ac:dyDescent="0.25">
      <c r="A2" s="267" t="s">
        <v>469</v>
      </c>
      <c r="B2" s="267"/>
      <c r="C2" s="267"/>
      <c r="D2" s="267"/>
      <c r="E2" s="267"/>
      <c r="F2" s="267"/>
      <c r="G2" s="267"/>
      <c r="H2" s="267"/>
    </row>
    <row r="3" spans="1:19" ht="15" x14ac:dyDescent="0.2">
      <c r="A3" s="139"/>
      <c r="B3" s="139"/>
      <c r="C3" s="139"/>
      <c r="D3" s="139"/>
      <c r="E3" s="139"/>
      <c r="F3" s="268"/>
      <c r="G3" s="268"/>
      <c r="H3" s="268"/>
    </row>
    <row r="4" spans="1:19" s="142" customFormat="1" ht="110.25" customHeight="1" x14ac:dyDescent="0.2">
      <c r="A4" s="140" t="s">
        <v>65</v>
      </c>
      <c r="B4" s="140" t="s">
        <v>66</v>
      </c>
      <c r="C4" s="140" t="s">
        <v>369</v>
      </c>
      <c r="D4" s="140" t="s">
        <v>67</v>
      </c>
      <c r="E4" s="140" t="s">
        <v>152</v>
      </c>
      <c r="F4" s="140" t="s">
        <v>470</v>
      </c>
      <c r="G4" s="140" t="s">
        <v>68</v>
      </c>
      <c r="H4" s="141" t="s">
        <v>153</v>
      </c>
    </row>
    <row r="5" spans="1:19" s="142" customFormat="1" ht="15" x14ac:dyDescent="0.2">
      <c r="A5" s="143">
        <v>1</v>
      </c>
      <c r="B5" s="143">
        <v>2</v>
      </c>
      <c r="C5" s="140">
        <v>3</v>
      </c>
      <c r="D5" s="143"/>
      <c r="E5" s="140">
        <v>4</v>
      </c>
      <c r="F5" s="140">
        <v>5</v>
      </c>
      <c r="G5" s="143"/>
      <c r="H5" s="144">
        <v>6</v>
      </c>
    </row>
    <row r="6" spans="1:19" ht="15" x14ac:dyDescent="0.2">
      <c r="A6" s="145">
        <v>100</v>
      </c>
      <c r="B6" s="146" t="s">
        <v>69</v>
      </c>
      <c r="C6" s="147">
        <f>SUM(C7:C14)</f>
        <v>156245.69999999998</v>
      </c>
      <c r="D6" s="147"/>
      <c r="E6" s="147">
        <f>SUM(E7:E14)</f>
        <v>142274.66</v>
      </c>
      <c r="F6" s="147">
        <f>SUM(F7:F14)</f>
        <v>135903.29</v>
      </c>
      <c r="G6" s="148"/>
      <c r="H6" s="147">
        <f>F6/E6*100</f>
        <v>95.521781601867829</v>
      </c>
    </row>
    <row r="7" spans="1:19" s="153" customFormat="1" ht="30" x14ac:dyDescent="0.2">
      <c r="A7" s="149">
        <v>102</v>
      </c>
      <c r="B7" s="150" t="s">
        <v>70</v>
      </c>
      <c r="C7" s="151">
        <v>3234.86</v>
      </c>
      <c r="D7" s="151"/>
      <c r="E7" s="151">
        <v>3234.86</v>
      </c>
      <c r="F7" s="151">
        <v>3094.18</v>
      </c>
      <c r="G7" s="152"/>
      <c r="H7" s="155">
        <f>F7/E7*100</f>
        <v>95.651125551028471</v>
      </c>
    </row>
    <row r="8" spans="1:19" ht="45" x14ac:dyDescent="0.2">
      <c r="A8" s="154">
        <v>103</v>
      </c>
      <c r="B8" s="150" t="s">
        <v>71</v>
      </c>
      <c r="C8" s="155">
        <v>4556.26</v>
      </c>
      <c r="D8" s="155"/>
      <c r="E8" s="155">
        <v>4556.26</v>
      </c>
      <c r="F8" s="155">
        <v>4527.42</v>
      </c>
      <c r="G8" s="156"/>
      <c r="H8" s="155">
        <f>F8/E8*100</f>
        <v>99.36702470886209</v>
      </c>
      <c r="L8" s="157"/>
      <c r="M8" s="157"/>
      <c r="N8" s="158"/>
      <c r="O8" s="157"/>
      <c r="P8" s="157"/>
      <c r="Q8" s="157"/>
      <c r="R8" s="157"/>
      <c r="S8" s="159"/>
    </row>
    <row r="9" spans="1:19" ht="60" x14ac:dyDescent="0.2">
      <c r="A9" s="154">
        <v>104</v>
      </c>
      <c r="B9" s="150" t="s">
        <v>72</v>
      </c>
      <c r="C9" s="155">
        <v>92003.33</v>
      </c>
      <c r="D9" s="155"/>
      <c r="E9" s="155">
        <v>92003.33</v>
      </c>
      <c r="F9" s="155">
        <v>88398.81</v>
      </c>
      <c r="G9" s="156"/>
      <c r="H9" s="155">
        <f t="shared" ref="H9:H63" si="0">F9/E9*100</f>
        <v>96.082185286119525</v>
      </c>
      <c r="L9" s="160"/>
      <c r="M9" s="161"/>
      <c r="N9" s="162"/>
      <c r="O9" s="163"/>
      <c r="P9" s="164"/>
      <c r="Q9" s="163"/>
      <c r="R9" s="164"/>
      <c r="S9" s="159"/>
    </row>
    <row r="10" spans="1:19" ht="15" x14ac:dyDescent="0.2">
      <c r="A10" s="154">
        <v>105</v>
      </c>
      <c r="B10" s="150" t="s">
        <v>73</v>
      </c>
      <c r="C10" s="155">
        <v>288.89999999999998</v>
      </c>
      <c r="D10" s="155"/>
      <c r="E10" s="155">
        <v>288.89999999999998</v>
      </c>
      <c r="F10" s="155">
        <v>288.56</v>
      </c>
      <c r="G10" s="156"/>
      <c r="H10" s="155">
        <f t="shared" si="0"/>
        <v>99.882312218760831</v>
      </c>
      <c r="L10" s="165"/>
      <c r="M10" s="166"/>
      <c r="N10" s="167"/>
      <c r="O10" s="168"/>
      <c r="P10" s="168"/>
      <c r="Q10" s="168"/>
      <c r="R10" s="169"/>
      <c r="S10" s="159"/>
    </row>
    <row r="11" spans="1:19" ht="45" x14ac:dyDescent="0.2">
      <c r="A11" s="154">
        <v>106</v>
      </c>
      <c r="B11" s="150" t="s">
        <v>74</v>
      </c>
      <c r="C11" s="155">
        <v>23587.29</v>
      </c>
      <c r="D11" s="155"/>
      <c r="E11" s="155">
        <v>23587.29</v>
      </c>
      <c r="F11" s="155">
        <v>23472.23</v>
      </c>
      <c r="G11" s="156"/>
      <c r="H11" s="155">
        <f t="shared" si="0"/>
        <v>99.512194915142842</v>
      </c>
      <c r="L11" s="170"/>
      <c r="M11" s="166"/>
      <c r="N11" s="171"/>
      <c r="O11" s="172"/>
      <c r="P11" s="172"/>
      <c r="Q11" s="172"/>
      <c r="R11" s="169"/>
      <c r="S11" s="159"/>
    </row>
    <row r="12" spans="1:19" ht="15" x14ac:dyDescent="0.2">
      <c r="A12" s="154">
        <v>107</v>
      </c>
      <c r="B12" s="150" t="s">
        <v>75</v>
      </c>
      <c r="C12" s="155">
        <v>2515</v>
      </c>
      <c r="D12" s="155"/>
      <c r="E12" s="155">
        <v>2515</v>
      </c>
      <c r="F12" s="155">
        <v>2515</v>
      </c>
      <c r="G12" s="156"/>
      <c r="H12" s="155">
        <v>0</v>
      </c>
      <c r="L12" s="170"/>
      <c r="M12" s="166"/>
      <c r="N12" s="171"/>
      <c r="O12" s="172"/>
      <c r="P12" s="169"/>
      <c r="Q12" s="172"/>
      <c r="R12" s="169"/>
      <c r="S12" s="159"/>
    </row>
    <row r="13" spans="1:19" ht="15" x14ac:dyDescent="0.2">
      <c r="A13" s="154">
        <v>111</v>
      </c>
      <c r="B13" s="150" t="s">
        <v>457</v>
      </c>
      <c r="C13" s="155">
        <v>15550</v>
      </c>
      <c r="D13" s="155"/>
      <c r="E13" s="155">
        <v>1578.96</v>
      </c>
      <c r="F13" s="155">
        <v>0</v>
      </c>
      <c r="G13" s="156"/>
      <c r="H13" s="155">
        <v>89.85</v>
      </c>
      <c r="I13" s="173"/>
      <c r="J13" s="174"/>
      <c r="L13" s="170"/>
      <c r="M13" s="166"/>
      <c r="N13" s="171"/>
      <c r="O13" s="172"/>
      <c r="P13" s="172"/>
      <c r="Q13" s="172"/>
      <c r="R13" s="169"/>
      <c r="S13" s="159"/>
    </row>
    <row r="14" spans="1:19" ht="15" x14ac:dyDescent="0.2">
      <c r="A14" s="154">
        <v>113</v>
      </c>
      <c r="B14" s="150" t="s">
        <v>76</v>
      </c>
      <c r="C14" s="155">
        <v>14510.06</v>
      </c>
      <c r="D14" s="155"/>
      <c r="E14" s="155">
        <v>14510.06</v>
      </c>
      <c r="F14" s="155">
        <v>13607.09</v>
      </c>
      <c r="G14" s="156"/>
      <c r="H14" s="155">
        <f t="shared" si="0"/>
        <v>93.776938207009479</v>
      </c>
      <c r="L14" s="170"/>
      <c r="M14" s="166"/>
      <c r="N14" s="171"/>
      <c r="O14" s="172"/>
      <c r="P14" s="169"/>
      <c r="Q14" s="172"/>
      <c r="R14" s="169"/>
      <c r="S14" s="159"/>
    </row>
    <row r="15" spans="1:19" ht="30" x14ac:dyDescent="0.2">
      <c r="A15" s="175">
        <v>300</v>
      </c>
      <c r="B15" s="176" t="s">
        <v>77</v>
      </c>
      <c r="C15" s="177">
        <f>SUM(C16:C19)</f>
        <v>17268.46</v>
      </c>
      <c r="D15" s="177"/>
      <c r="E15" s="177">
        <f>SUM(E16:E19)</f>
        <v>17607.14</v>
      </c>
      <c r="F15" s="177">
        <f>SUM(F16:F19)</f>
        <v>16589.54</v>
      </c>
      <c r="G15" s="178"/>
      <c r="H15" s="177">
        <f t="shared" si="0"/>
        <v>94.220526445521543</v>
      </c>
      <c r="J15" s="179"/>
      <c r="L15" s="170"/>
      <c r="M15" s="166"/>
      <c r="N15" s="171"/>
      <c r="O15" s="172"/>
      <c r="P15" s="172"/>
      <c r="Q15" s="172"/>
      <c r="R15" s="169"/>
      <c r="S15" s="159"/>
    </row>
    <row r="16" spans="1:19" ht="15" x14ac:dyDescent="0.2">
      <c r="A16" s="154">
        <v>302</v>
      </c>
      <c r="B16" s="150" t="s">
        <v>78</v>
      </c>
      <c r="C16" s="155">
        <v>0</v>
      </c>
      <c r="D16" s="155"/>
      <c r="E16" s="155">
        <v>0</v>
      </c>
      <c r="F16" s="155">
        <v>0</v>
      </c>
      <c r="G16" s="156"/>
      <c r="H16" s="155">
        <v>0</v>
      </c>
      <c r="L16" s="170"/>
      <c r="M16" s="166"/>
      <c r="N16" s="171"/>
      <c r="O16" s="172"/>
      <c r="P16" s="172"/>
      <c r="Q16" s="172"/>
      <c r="R16" s="169"/>
      <c r="S16" s="159"/>
    </row>
    <row r="17" spans="1:19" ht="45" x14ac:dyDescent="0.2">
      <c r="A17" s="154">
        <v>309</v>
      </c>
      <c r="B17" s="150" t="s">
        <v>79</v>
      </c>
      <c r="C17" s="155">
        <v>233.8</v>
      </c>
      <c r="D17" s="155"/>
      <c r="E17" s="155">
        <v>233.8</v>
      </c>
      <c r="F17" s="155">
        <v>233.8</v>
      </c>
      <c r="G17" s="156"/>
      <c r="H17" s="155">
        <f t="shared" si="0"/>
        <v>100</v>
      </c>
      <c r="L17" s="170"/>
      <c r="M17" s="166"/>
      <c r="N17" s="171"/>
      <c r="O17" s="172"/>
      <c r="P17" s="169"/>
      <c r="Q17" s="172"/>
      <c r="R17" s="169"/>
      <c r="S17" s="159"/>
    </row>
    <row r="18" spans="1:19" ht="15" x14ac:dyDescent="0.2">
      <c r="A18" s="154">
        <v>310</v>
      </c>
      <c r="B18" s="150" t="s">
        <v>80</v>
      </c>
      <c r="C18" s="155">
        <v>15351.11</v>
      </c>
      <c r="D18" s="155"/>
      <c r="E18" s="155">
        <v>15665.79</v>
      </c>
      <c r="F18" s="155">
        <v>14777.87</v>
      </c>
      <c r="G18" s="156"/>
      <c r="H18" s="155">
        <f t="shared" si="0"/>
        <v>94.332108371170548</v>
      </c>
      <c r="L18" s="180"/>
      <c r="M18" s="181"/>
      <c r="N18" s="182"/>
      <c r="O18" s="183"/>
      <c r="P18" s="183"/>
      <c r="Q18" s="183"/>
      <c r="R18" s="169"/>
      <c r="S18" s="159"/>
    </row>
    <row r="19" spans="1:19" ht="30" x14ac:dyDescent="0.2">
      <c r="A19" s="154">
        <v>314</v>
      </c>
      <c r="B19" s="150" t="s">
        <v>81</v>
      </c>
      <c r="C19" s="155">
        <v>1683.55</v>
      </c>
      <c r="D19" s="155"/>
      <c r="E19" s="155">
        <v>1707.55</v>
      </c>
      <c r="F19" s="155">
        <v>1577.87</v>
      </c>
      <c r="G19" s="156"/>
      <c r="H19" s="155">
        <f t="shared" si="0"/>
        <v>92.405493250563666</v>
      </c>
      <c r="L19" s="170"/>
      <c r="M19" s="166"/>
      <c r="N19" s="184"/>
      <c r="O19" s="172"/>
      <c r="P19" s="172"/>
      <c r="Q19" s="172"/>
      <c r="R19" s="169"/>
      <c r="S19" s="159"/>
    </row>
    <row r="20" spans="1:19" ht="15" x14ac:dyDescent="0.2">
      <c r="A20" s="185">
        <v>400</v>
      </c>
      <c r="B20" s="146" t="s">
        <v>82</v>
      </c>
      <c r="C20" s="147">
        <f>SUM(C21:C26)</f>
        <v>98109.27</v>
      </c>
      <c r="D20" s="147"/>
      <c r="E20" s="147">
        <f>SUM(E21:E26)</f>
        <v>98381.81</v>
      </c>
      <c r="F20" s="147">
        <f>SUM(F21:F26)</f>
        <v>86974.01</v>
      </c>
      <c r="G20" s="148"/>
      <c r="H20" s="147">
        <f t="shared" si="0"/>
        <v>88.404563811135404</v>
      </c>
      <c r="L20" s="170"/>
      <c r="M20" s="166"/>
      <c r="N20" s="184"/>
      <c r="O20" s="172"/>
      <c r="P20" s="172"/>
      <c r="Q20" s="172"/>
      <c r="R20" s="169"/>
      <c r="S20" s="159"/>
    </row>
    <row r="21" spans="1:19" ht="15" x14ac:dyDescent="0.2">
      <c r="A21" s="154">
        <v>405</v>
      </c>
      <c r="B21" s="150" t="s">
        <v>83</v>
      </c>
      <c r="C21" s="155">
        <v>1139.0999999999999</v>
      </c>
      <c r="D21" s="155"/>
      <c r="E21" s="155">
        <v>1411.64</v>
      </c>
      <c r="F21" s="155">
        <v>1256.77</v>
      </c>
      <c r="G21" s="156"/>
      <c r="H21" s="155">
        <f t="shared" si="0"/>
        <v>89.029072568076842</v>
      </c>
      <c r="L21" s="170"/>
      <c r="M21" s="166"/>
      <c r="N21" s="184"/>
      <c r="O21" s="172"/>
      <c r="P21" s="172"/>
      <c r="Q21" s="172"/>
      <c r="R21" s="169"/>
      <c r="S21" s="159"/>
    </row>
    <row r="22" spans="1:19" ht="15" x14ac:dyDescent="0.2">
      <c r="A22" s="154">
        <v>406</v>
      </c>
      <c r="B22" s="150" t="s">
        <v>84</v>
      </c>
      <c r="C22" s="155">
        <v>1798.12</v>
      </c>
      <c r="D22" s="155"/>
      <c r="E22" s="155">
        <v>1798.12</v>
      </c>
      <c r="F22" s="155">
        <v>1798.12</v>
      </c>
      <c r="G22" s="156"/>
      <c r="H22" s="155">
        <f t="shared" si="0"/>
        <v>100</v>
      </c>
      <c r="L22" s="170"/>
      <c r="M22" s="166"/>
      <c r="N22" s="184"/>
      <c r="O22" s="172"/>
      <c r="P22" s="172"/>
      <c r="Q22" s="172"/>
      <c r="R22" s="169"/>
      <c r="S22" s="159"/>
    </row>
    <row r="23" spans="1:19" ht="15" x14ac:dyDescent="0.2">
      <c r="A23" s="154">
        <v>408</v>
      </c>
      <c r="B23" s="186" t="s">
        <v>85</v>
      </c>
      <c r="C23" s="155">
        <v>1219.5999999999999</v>
      </c>
      <c r="D23" s="155"/>
      <c r="E23" s="155">
        <v>1219.5999999999999</v>
      </c>
      <c r="F23" s="155">
        <v>482.48</v>
      </c>
      <c r="G23" s="156"/>
      <c r="H23" s="155">
        <f t="shared" si="0"/>
        <v>39.560511643161696</v>
      </c>
      <c r="L23" s="187"/>
      <c r="M23" s="161"/>
      <c r="N23" s="188"/>
      <c r="O23" s="163"/>
      <c r="P23" s="162"/>
      <c r="Q23" s="163"/>
      <c r="R23" s="169"/>
      <c r="S23" s="159"/>
    </row>
    <row r="24" spans="1:19" ht="15" x14ac:dyDescent="0.2">
      <c r="A24" s="154">
        <v>409</v>
      </c>
      <c r="B24" s="189" t="s">
        <v>86</v>
      </c>
      <c r="C24" s="155">
        <v>83405.56</v>
      </c>
      <c r="D24" s="155"/>
      <c r="E24" s="155">
        <v>83405.56</v>
      </c>
      <c r="F24" s="155">
        <v>74838.53</v>
      </c>
      <c r="G24" s="156"/>
      <c r="H24" s="155">
        <f t="shared" si="0"/>
        <v>89.728466543477438</v>
      </c>
      <c r="L24" s="170"/>
      <c r="M24" s="166"/>
      <c r="N24" s="184"/>
      <c r="O24" s="172"/>
      <c r="P24" s="172"/>
      <c r="Q24" s="172"/>
      <c r="R24" s="169"/>
      <c r="S24" s="159"/>
    </row>
    <row r="25" spans="1:19" ht="15" x14ac:dyDescent="0.2">
      <c r="A25" s="154">
        <v>410</v>
      </c>
      <c r="B25" s="189" t="s">
        <v>87</v>
      </c>
      <c r="C25" s="155">
        <v>3422.4</v>
      </c>
      <c r="D25" s="155"/>
      <c r="E25" s="155">
        <v>3422.4</v>
      </c>
      <c r="F25" s="155">
        <v>2829.4</v>
      </c>
      <c r="G25" s="156"/>
      <c r="H25" s="155">
        <f t="shared" si="0"/>
        <v>82.672978027115477</v>
      </c>
      <c r="L25" s="170"/>
      <c r="M25" s="166"/>
      <c r="N25" s="184"/>
      <c r="O25" s="172"/>
      <c r="P25" s="172"/>
      <c r="Q25" s="172"/>
      <c r="R25" s="169"/>
      <c r="S25" s="159"/>
    </row>
    <row r="26" spans="1:19" ht="21" customHeight="1" x14ac:dyDescent="0.2">
      <c r="A26" s="154">
        <v>412</v>
      </c>
      <c r="B26" s="186" t="s">
        <v>88</v>
      </c>
      <c r="C26" s="155">
        <v>7124.49</v>
      </c>
      <c r="D26" s="155"/>
      <c r="E26" s="155">
        <v>7124.49</v>
      </c>
      <c r="F26" s="155">
        <v>5768.71</v>
      </c>
      <c r="G26" s="156"/>
      <c r="H26" s="155">
        <f t="shared" si="0"/>
        <v>80.97014663505739</v>
      </c>
      <c r="L26" s="170"/>
      <c r="M26" s="190"/>
      <c r="N26" s="184"/>
      <c r="O26" s="172"/>
      <c r="P26" s="172"/>
      <c r="Q26" s="172"/>
      <c r="R26" s="169"/>
      <c r="S26" s="159"/>
    </row>
    <row r="27" spans="1:19" s="191" customFormat="1" ht="15" x14ac:dyDescent="0.2">
      <c r="A27" s="145">
        <v>500</v>
      </c>
      <c r="B27" s="146" t="s">
        <v>89</v>
      </c>
      <c r="C27" s="147">
        <f>SUM(C28:C31)</f>
        <v>465969.36000000004</v>
      </c>
      <c r="D27" s="147"/>
      <c r="E27" s="147">
        <f>SUM(E28:E31)</f>
        <v>478501.18</v>
      </c>
      <c r="F27" s="147">
        <f>SUM(F28:F31)</f>
        <v>433657.3</v>
      </c>
      <c r="G27" s="148"/>
      <c r="H27" s="147">
        <f t="shared" si="0"/>
        <v>90.628261355593736</v>
      </c>
      <c r="J27" s="192" t="s">
        <v>58</v>
      </c>
      <c r="L27" s="170"/>
      <c r="M27" s="193"/>
      <c r="N27" s="184"/>
      <c r="O27" s="172"/>
      <c r="P27" s="169"/>
      <c r="Q27" s="172"/>
      <c r="R27" s="169"/>
      <c r="S27" s="194"/>
    </row>
    <row r="28" spans="1:19" ht="15" x14ac:dyDescent="0.2">
      <c r="A28" s="154">
        <v>501</v>
      </c>
      <c r="B28" s="186" t="s">
        <v>90</v>
      </c>
      <c r="C28" s="155">
        <v>79761.81</v>
      </c>
      <c r="D28" s="155"/>
      <c r="E28" s="155">
        <v>79761.81</v>
      </c>
      <c r="F28" s="155">
        <v>67305.09</v>
      </c>
      <c r="G28" s="156"/>
      <c r="H28" s="155">
        <f t="shared" si="0"/>
        <v>84.382601147090313</v>
      </c>
      <c r="L28" s="170"/>
      <c r="M28" s="193"/>
      <c r="N28" s="184"/>
      <c r="O28" s="172"/>
      <c r="P28" s="172"/>
      <c r="Q28" s="172"/>
      <c r="R28" s="169"/>
      <c r="S28" s="159"/>
    </row>
    <row r="29" spans="1:19" ht="15" x14ac:dyDescent="0.2">
      <c r="A29" s="154">
        <v>502</v>
      </c>
      <c r="B29" s="186" t="s">
        <v>91</v>
      </c>
      <c r="C29" s="155">
        <v>115902.71</v>
      </c>
      <c r="D29" s="155"/>
      <c r="E29" s="155">
        <v>128434.52</v>
      </c>
      <c r="F29" s="155">
        <v>123909.49</v>
      </c>
      <c r="G29" s="156"/>
      <c r="H29" s="155">
        <f t="shared" si="0"/>
        <v>96.476780541555343</v>
      </c>
      <c r="I29" s="179"/>
      <c r="J29" s="179"/>
      <c r="L29" s="170"/>
      <c r="M29" s="190"/>
      <c r="N29" s="184"/>
      <c r="O29" s="172"/>
      <c r="P29" s="169"/>
      <c r="Q29" s="172"/>
      <c r="R29" s="169"/>
      <c r="S29" s="159"/>
    </row>
    <row r="30" spans="1:19" ht="15" x14ac:dyDescent="0.2">
      <c r="A30" s="154">
        <v>503</v>
      </c>
      <c r="B30" s="186" t="s">
        <v>92</v>
      </c>
      <c r="C30" s="155">
        <v>254104.65</v>
      </c>
      <c r="D30" s="155"/>
      <c r="E30" s="155">
        <v>254104.65</v>
      </c>
      <c r="F30" s="155">
        <v>229494.99</v>
      </c>
      <c r="G30" s="156"/>
      <c r="H30" s="155">
        <f t="shared" si="0"/>
        <v>90.315147715714758</v>
      </c>
      <c r="L30" s="160"/>
      <c r="M30" s="161"/>
      <c r="N30" s="162"/>
      <c r="O30" s="163"/>
      <c r="P30" s="164"/>
      <c r="Q30" s="163"/>
      <c r="R30" s="169"/>
      <c r="S30" s="159"/>
    </row>
    <row r="31" spans="1:19" ht="30" x14ac:dyDescent="0.2">
      <c r="A31" s="154">
        <v>505</v>
      </c>
      <c r="B31" s="186" t="s">
        <v>93</v>
      </c>
      <c r="C31" s="155">
        <v>16200.19</v>
      </c>
      <c r="D31" s="155"/>
      <c r="E31" s="155">
        <v>16200.2</v>
      </c>
      <c r="F31" s="155">
        <v>12947.73</v>
      </c>
      <c r="G31" s="156"/>
      <c r="H31" s="155">
        <f t="shared" si="0"/>
        <v>79.92327255219071</v>
      </c>
      <c r="L31" s="170"/>
      <c r="M31" s="190"/>
      <c r="N31" s="171"/>
      <c r="O31" s="172"/>
      <c r="P31" s="172"/>
      <c r="Q31" s="172"/>
      <c r="R31" s="169"/>
      <c r="S31" s="159"/>
    </row>
    <row r="32" spans="1:19" s="191" customFormat="1" ht="15" x14ac:dyDescent="0.2">
      <c r="A32" s="145">
        <v>600</v>
      </c>
      <c r="B32" s="146" t="s">
        <v>94</v>
      </c>
      <c r="C32" s="147">
        <f>SUM(C33:C35)</f>
        <v>1797.2199999999998</v>
      </c>
      <c r="D32" s="147">
        <f>SUM(D35)</f>
        <v>0</v>
      </c>
      <c r="E32" s="147">
        <f>SUM(E33:E35)</f>
        <v>1797.2199999999998</v>
      </c>
      <c r="F32" s="147">
        <f>SUM(F33:F35)</f>
        <v>1664.66</v>
      </c>
      <c r="G32" s="148"/>
      <c r="H32" s="147">
        <f t="shared" si="0"/>
        <v>92.624163986601545</v>
      </c>
      <c r="L32" s="170"/>
      <c r="M32" s="190"/>
      <c r="N32" s="171"/>
      <c r="O32" s="172"/>
      <c r="P32" s="169"/>
      <c r="Q32" s="172"/>
      <c r="R32" s="169"/>
      <c r="S32" s="194"/>
    </row>
    <row r="33" spans="1:19" s="191" customFormat="1" ht="15" x14ac:dyDescent="0.2">
      <c r="A33" s="195">
        <v>602</v>
      </c>
      <c r="B33" s="186" t="s">
        <v>95</v>
      </c>
      <c r="C33" s="155">
        <v>90.07</v>
      </c>
      <c r="D33" s="155"/>
      <c r="E33" s="155">
        <v>90.07</v>
      </c>
      <c r="F33" s="155">
        <v>0</v>
      </c>
      <c r="G33" s="156"/>
      <c r="H33" s="155">
        <f t="shared" si="0"/>
        <v>0</v>
      </c>
      <c r="L33" s="170"/>
      <c r="M33" s="190"/>
      <c r="N33" s="171"/>
      <c r="O33" s="172"/>
      <c r="P33" s="169"/>
      <c r="Q33" s="172"/>
      <c r="R33" s="169"/>
      <c r="S33" s="194"/>
    </row>
    <row r="34" spans="1:19" s="191" customFormat="1" ht="30" x14ac:dyDescent="0.2">
      <c r="A34" s="195">
        <v>603</v>
      </c>
      <c r="B34" s="186" t="s">
        <v>96</v>
      </c>
      <c r="C34" s="155">
        <v>676.3</v>
      </c>
      <c r="D34" s="155"/>
      <c r="E34" s="155">
        <v>676.3</v>
      </c>
      <c r="F34" s="155">
        <v>634.44000000000005</v>
      </c>
      <c r="G34" s="156"/>
      <c r="H34" s="155">
        <f t="shared" si="0"/>
        <v>93.810439154221513</v>
      </c>
      <c r="L34" s="170"/>
      <c r="M34" s="190"/>
      <c r="N34" s="171"/>
      <c r="O34" s="172"/>
      <c r="P34" s="169"/>
      <c r="Q34" s="172"/>
      <c r="R34" s="169"/>
      <c r="S34" s="194"/>
    </row>
    <row r="35" spans="1:19" s="191" customFormat="1" ht="30" x14ac:dyDescent="0.2">
      <c r="A35" s="195">
        <v>605</v>
      </c>
      <c r="B35" s="186" t="s">
        <v>97</v>
      </c>
      <c r="C35" s="155">
        <v>1030.8499999999999</v>
      </c>
      <c r="D35" s="155"/>
      <c r="E35" s="155">
        <v>1030.8499999999999</v>
      </c>
      <c r="F35" s="155">
        <v>1030.22</v>
      </c>
      <c r="G35" s="156"/>
      <c r="H35" s="155">
        <f t="shared" si="0"/>
        <v>99.938885385846646</v>
      </c>
      <c r="L35" s="170"/>
      <c r="M35" s="190"/>
      <c r="N35" s="184"/>
      <c r="O35" s="172"/>
      <c r="P35" s="172"/>
      <c r="Q35" s="172"/>
      <c r="R35" s="169"/>
      <c r="S35" s="194"/>
    </row>
    <row r="36" spans="1:19" s="191" customFormat="1" ht="15" x14ac:dyDescent="0.2">
      <c r="A36" s="145">
        <v>700</v>
      </c>
      <c r="B36" s="146" t="s">
        <v>98</v>
      </c>
      <c r="C36" s="147">
        <f>SUM(C37:C41)</f>
        <v>1283135.78</v>
      </c>
      <c r="D36" s="147"/>
      <c r="E36" s="147">
        <f>SUM(E37:E41)</f>
        <v>1283220.6599999999</v>
      </c>
      <c r="F36" s="147">
        <f>SUM(F37:F41)</f>
        <v>1281536.45</v>
      </c>
      <c r="G36" s="148"/>
      <c r="H36" s="147">
        <f t="shared" si="0"/>
        <v>99.868751333850881</v>
      </c>
      <c r="J36" s="192" t="s">
        <v>58</v>
      </c>
      <c r="L36" s="170"/>
      <c r="M36" s="190"/>
      <c r="N36" s="171"/>
      <c r="O36" s="172"/>
      <c r="P36" s="169"/>
      <c r="Q36" s="172"/>
      <c r="R36" s="169"/>
      <c r="S36" s="194"/>
    </row>
    <row r="37" spans="1:19" s="191" customFormat="1" ht="15" x14ac:dyDescent="0.2">
      <c r="A37" s="196">
        <v>701</v>
      </c>
      <c r="B37" s="186" t="s">
        <v>99</v>
      </c>
      <c r="C37" s="155">
        <v>418973.11</v>
      </c>
      <c r="D37" s="155"/>
      <c r="E37" s="155">
        <v>418994.28</v>
      </c>
      <c r="F37" s="155">
        <v>418994.27</v>
      </c>
      <c r="G37" s="156"/>
      <c r="H37" s="155">
        <f t="shared" si="0"/>
        <v>99.999997613332567</v>
      </c>
      <c r="L37" s="160"/>
      <c r="M37" s="161"/>
      <c r="N37" s="162"/>
      <c r="O37" s="162"/>
      <c r="P37" s="162"/>
      <c r="Q37" s="163"/>
      <c r="R37" s="169"/>
      <c r="S37" s="194"/>
    </row>
    <row r="38" spans="1:19" s="191" customFormat="1" ht="15" x14ac:dyDescent="0.2">
      <c r="A38" s="196">
        <v>702</v>
      </c>
      <c r="B38" s="186" t="s">
        <v>100</v>
      </c>
      <c r="C38" s="155">
        <v>630727.72</v>
      </c>
      <c r="D38" s="155"/>
      <c r="E38" s="155">
        <v>630791.43000000005</v>
      </c>
      <c r="F38" s="155">
        <v>630410.88</v>
      </c>
      <c r="G38" s="156"/>
      <c r="H38" s="155">
        <f t="shared" si="0"/>
        <v>99.939671025651052</v>
      </c>
      <c r="J38" s="192"/>
      <c r="L38" s="197"/>
      <c r="M38" s="190"/>
      <c r="N38" s="171"/>
      <c r="O38" s="172"/>
      <c r="P38" s="169"/>
      <c r="Q38" s="172"/>
      <c r="R38" s="169"/>
      <c r="S38" s="194"/>
    </row>
    <row r="39" spans="1:19" s="191" customFormat="1" ht="15" x14ac:dyDescent="0.2">
      <c r="A39" s="196">
        <v>703</v>
      </c>
      <c r="B39" s="186" t="s">
        <v>154</v>
      </c>
      <c r="C39" s="155">
        <v>157632.34</v>
      </c>
      <c r="D39" s="155"/>
      <c r="E39" s="155">
        <v>157632.34</v>
      </c>
      <c r="F39" s="155">
        <v>157632.34</v>
      </c>
      <c r="G39" s="156"/>
      <c r="H39" s="155">
        <f t="shared" si="0"/>
        <v>100</v>
      </c>
      <c r="L39" s="197"/>
      <c r="M39" s="190"/>
      <c r="N39" s="171"/>
      <c r="O39" s="172"/>
      <c r="P39" s="169"/>
      <c r="Q39" s="172"/>
      <c r="R39" s="169"/>
      <c r="S39" s="194"/>
    </row>
    <row r="40" spans="1:19" s="191" customFormat="1" ht="15" x14ac:dyDescent="0.2">
      <c r="A40" s="196">
        <v>707</v>
      </c>
      <c r="B40" s="186" t="s">
        <v>101</v>
      </c>
      <c r="C40" s="155">
        <v>35886.18</v>
      </c>
      <c r="D40" s="155"/>
      <c r="E40" s="155">
        <v>35886.18</v>
      </c>
      <c r="F40" s="155">
        <v>35624.31</v>
      </c>
      <c r="G40" s="156"/>
      <c r="H40" s="155">
        <f t="shared" si="0"/>
        <v>99.270276189887014</v>
      </c>
      <c r="L40" s="160"/>
      <c r="M40" s="161"/>
      <c r="N40" s="188"/>
      <c r="O40" s="163"/>
      <c r="P40" s="163"/>
      <c r="Q40" s="163"/>
      <c r="R40" s="169"/>
      <c r="S40" s="194"/>
    </row>
    <row r="41" spans="1:19" s="191" customFormat="1" ht="15" x14ac:dyDescent="0.2">
      <c r="A41" s="196">
        <v>709</v>
      </c>
      <c r="B41" s="186" t="s">
        <v>102</v>
      </c>
      <c r="C41" s="155">
        <v>39916.43</v>
      </c>
      <c r="D41" s="155"/>
      <c r="E41" s="155">
        <v>39916.43</v>
      </c>
      <c r="F41" s="155">
        <v>38874.65</v>
      </c>
      <c r="G41" s="156"/>
      <c r="H41" s="155">
        <f t="shared" si="0"/>
        <v>97.390097260701921</v>
      </c>
      <c r="L41" s="198"/>
      <c r="M41" s="190"/>
      <c r="N41" s="184"/>
      <c r="O41" s="172"/>
      <c r="P41" s="169"/>
      <c r="Q41" s="172"/>
      <c r="R41" s="169"/>
      <c r="S41" s="194"/>
    </row>
    <row r="42" spans="1:19" s="191" customFormat="1" ht="15" x14ac:dyDescent="0.2">
      <c r="A42" s="185">
        <v>800</v>
      </c>
      <c r="B42" s="146" t="s">
        <v>103</v>
      </c>
      <c r="C42" s="147">
        <f>SUM(C43:C44)</f>
        <v>112912.31</v>
      </c>
      <c r="D42" s="147"/>
      <c r="E42" s="147">
        <f>SUM(E43:E44)</f>
        <v>112912.31</v>
      </c>
      <c r="F42" s="147">
        <f>SUM(F43:F44)</f>
        <v>112869.15</v>
      </c>
      <c r="G42" s="148"/>
      <c r="H42" s="147">
        <f t="shared" si="0"/>
        <v>99.961775646960021</v>
      </c>
      <c r="L42" s="198"/>
      <c r="M42" s="190"/>
      <c r="N42" s="184"/>
      <c r="O42" s="172"/>
      <c r="P42" s="172"/>
      <c r="Q42" s="172"/>
      <c r="R42" s="169"/>
      <c r="S42" s="194"/>
    </row>
    <row r="43" spans="1:19" s="191" customFormat="1" ht="15" x14ac:dyDescent="0.2">
      <c r="A43" s="196">
        <v>801</v>
      </c>
      <c r="B43" s="186" t="s">
        <v>104</v>
      </c>
      <c r="C43" s="155">
        <v>85009.94</v>
      </c>
      <c r="D43" s="155"/>
      <c r="E43" s="155">
        <v>85009.94</v>
      </c>
      <c r="F43" s="155">
        <v>85002.04</v>
      </c>
      <c r="G43" s="156"/>
      <c r="H43" s="155">
        <f t="shared" si="0"/>
        <v>99.990706969090908</v>
      </c>
      <c r="L43" s="198"/>
      <c r="M43" s="190"/>
      <c r="N43" s="184"/>
      <c r="O43" s="172"/>
      <c r="P43" s="172"/>
      <c r="Q43" s="172"/>
      <c r="R43" s="169"/>
      <c r="S43" s="194"/>
    </row>
    <row r="44" spans="1:19" s="191" customFormat="1" ht="30" x14ac:dyDescent="0.2">
      <c r="A44" s="196">
        <v>804</v>
      </c>
      <c r="B44" s="186" t="s">
        <v>105</v>
      </c>
      <c r="C44" s="155">
        <v>27902.37</v>
      </c>
      <c r="D44" s="155"/>
      <c r="E44" s="155">
        <v>27902.37</v>
      </c>
      <c r="F44" s="155">
        <v>27867.11</v>
      </c>
      <c r="G44" s="156"/>
      <c r="H44" s="155">
        <f t="shared" si="0"/>
        <v>99.873630806272018</v>
      </c>
      <c r="L44" s="198"/>
      <c r="M44" s="190"/>
      <c r="N44" s="184"/>
      <c r="O44" s="172"/>
      <c r="P44" s="169"/>
      <c r="Q44" s="172"/>
      <c r="R44" s="169"/>
      <c r="S44" s="194"/>
    </row>
    <row r="45" spans="1:19" s="191" customFormat="1" ht="15" x14ac:dyDescent="0.2">
      <c r="A45" s="199">
        <v>900</v>
      </c>
      <c r="B45" s="146" t="s">
        <v>106</v>
      </c>
      <c r="C45" s="147">
        <f>SUM(C46:C46)</f>
        <v>337.18</v>
      </c>
      <c r="D45" s="147"/>
      <c r="E45" s="147">
        <f>SUM(E46:E46)</f>
        <v>337.18</v>
      </c>
      <c r="F45" s="147">
        <f>SUM(F46:F46)</f>
        <v>337.15</v>
      </c>
      <c r="G45" s="148"/>
      <c r="H45" s="155">
        <f t="shared" si="0"/>
        <v>99.991102675129014</v>
      </c>
      <c r="L45" s="187"/>
      <c r="M45" s="161"/>
      <c r="N45" s="188"/>
      <c r="O45" s="163"/>
      <c r="P45" s="163"/>
      <c r="Q45" s="163"/>
      <c r="R45" s="169"/>
      <c r="S45" s="194"/>
    </row>
    <row r="46" spans="1:19" s="191" customFormat="1" ht="15" x14ac:dyDescent="0.2">
      <c r="A46" s="196">
        <v>909</v>
      </c>
      <c r="B46" s="186" t="s">
        <v>107</v>
      </c>
      <c r="C46" s="155">
        <v>337.18</v>
      </c>
      <c r="D46" s="155"/>
      <c r="E46" s="155">
        <v>337.18</v>
      </c>
      <c r="F46" s="155">
        <v>337.15</v>
      </c>
      <c r="G46" s="156"/>
      <c r="H46" s="155">
        <f t="shared" si="0"/>
        <v>99.991102675129014</v>
      </c>
      <c r="L46" s="198"/>
      <c r="M46" s="190"/>
      <c r="N46" s="184"/>
      <c r="O46" s="172"/>
      <c r="P46" s="172"/>
      <c r="Q46" s="172"/>
      <c r="R46" s="169"/>
      <c r="S46" s="194"/>
    </row>
    <row r="47" spans="1:19" s="191" customFormat="1" ht="15" x14ac:dyDescent="0.2">
      <c r="A47" s="200">
        <v>1000</v>
      </c>
      <c r="B47" s="146" t="s">
        <v>108</v>
      </c>
      <c r="C47" s="147">
        <f>SUM(C48:C52)</f>
        <v>142234.20000000001</v>
      </c>
      <c r="D47" s="147"/>
      <c r="E47" s="147">
        <f>SUM(E48:E52)</f>
        <v>142977.31999999998</v>
      </c>
      <c r="F47" s="147">
        <f>SUM(F48:F52)</f>
        <v>138772.36000000002</v>
      </c>
      <c r="G47" s="148"/>
      <c r="H47" s="147">
        <f t="shared" si="0"/>
        <v>97.059002085085964</v>
      </c>
      <c r="L47" s="198"/>
      <c r="M47" s="190"/>
      <c r="N47" s="184"/>
      <c r="O47" s="172"/>
      <c r="P47" s="172"/>
      <c r="Q47" s="172"/>
      <c r="R47" s="169"/>
      <c r="S47" s="194"/>
    </row>
    <row r="48" spans="1:19" s="191" customFormat="1" ht="15" x14ac:dyDescent="0.2">
      <c r="A48" s="201">
        <v>1001</v>
      </c>
      <c r="B48" s="186" t="s">
        <v>109</v>
      </c>
      <c r="C48" s="155">
        <v>10972.67</v>
      </c>
      <c r="D48" s="155"/>
      <c r="E48" s="155">
        <v>10972.67</v>
      </c>
      <c r="F48" s="155">
        <v>10970.55</v>
      </c>
      <c r="G48" s="156"/>
      <c r="H48" s="155">
        <f t="shared" si="0"/>
        <v>99.980679269494104</v>
      </c>
      <c r="L48" s="202"/>
      <c r="M48" s="161"/>
      <c r="N48" s="188"/>
      <c r="O48" s="163"/>
      <c r="P48" s="164"/>
      <c r="Q48" s="163"/>
      <c r="R48" s="169"/>
      <c r="S48" s="194"/>
    </row>
    <row r="49" spans="1:19" s="191" customFormat="1" ht="15" x14ac:dyDescent="0.2">
      <c r="A49" s="201">
        <v>1002</v>
      </c>
      <c r="B49" s="186" t="s">
        <v>110</v>
      </c>
      <c r="C49" s="155">
        <v>3695.42</v>
      </c>
      <c r="D49" s="155"/>
      <c r="E49" s="155">
        <v>3695.42</v>
      </c>
      <c r="F49" s="155">
        <v>3695.42</v>
      </c>
      <c r="G49" s="156"/>
      <c r="H49" s="155">
        <f t="shared" si="0"/>
        <v>100</v>
      </c>
      <c r="L49" s="198"/>
      <c r="M49" s="190"/>
      <c r="N49" s="184"/>
      <c r="O49" s="172"/>
      <c r="P49" s="172"/>
      <c r="Q49" s="172"/>
      <c r="R49" s="169"/>
      <c r="S49" s="194"/>
    </row>
    <row r="50" spans="1:19" s="191" customFormat="1" ht="15" x14ac:dyDescent="0.2">
      <c r="A50" s="201">
        <v>1003</v>
      </c>
      <c r="B50" s="186" t="s">
        <v>111</v>
      </c>
      <c r="C50" s="155">
        <v>116338.7</v>
      </c>
      <c r="D50" s="155"/>
      <c r="E50" s="155">
        <v>116338.7</v>
      </c>
      <c r="F50" s="155">
        <v>112749.32</v>
      </c>
      <c r="G50" s="156"/>
      <c r="H50" s="155">
        <f t="shared" si="0"/>
        <v>96.914715395650802</v>
      </c>
      <c r="J50" s="192"/>
      <c r="L50" s="203"/>
      <c r="M50" s="161"/>
      <c r="N50" s="188"/>
      <c r="O50" s="163"/>
      <c r="P50" s="164"/>
      <c r="Q50" s="163"/>
      <c r="R50" s="169"/>
      <c r="S50" s="194"/>
    </row>
    <row r="51" spans="1:19" s="191" customFormat="1" ht="15" x14ac:dyDescent="0.2">
      <c r="A51" s="201">
        <v>1004</v>
      </c>
      <c r="B51" s="186" t="s">
        <v>271</v>
      </c>
      <c r="C51" s="155">
        <v>5434.81</v>
      </c>
      <c r="D51" s="155"/>
      <c r="E51" s="155">
        <v>5507.48</v>
      </c>
      <c r="F51" s="155">
        <v>5405.67</v>
      </c>
      <c r="G51" s="156"/>
      <c r="H51" s="155">
        <f t="shared" ref="H51" si="1">F51/E51*100</f>
        <v>98.151423155417731</v>
      </c>
      <c r="J51" s="192"/>
      <c r="L51" s="203"/>
      <c r="M51" s="161"/>
      <c r="N51" s="188"/>
      <c r="O51" s="163"/>
      <c r="P51" s="164"/>
      <c r="Q51" s="163"/>
      <c r="R51" s="169"/>
      <c r="S51" s="194"/>
    </row>
    <row r="52" spans="1:19" s="191" customFormat="1" ht="15" x14ac:dyDescent="0.2">
      <c r="A52" s="201">
        <v>1006</v>
      </c>
      <c r="B52" s="186" t="s">
        <v>112</v>
      </c>
      <c r="C52" s="155">
        <v>5792.6</v>
      </c>
      <c r="D52" s="155"/>
      <c r="E52" s="155">
        <v>6463.05</v>
      </c>
      <c r="F52" s="155">
        <v>5951.4</v>
      </c>
      <c r="G52" s="156"/>
      <c r="H52" s="155">
        <f t="shared" si="0"/>
        <v>92.083459047972696</v>
      </c>
      <c r="L52" s="204"/>
      <c r="M52" s="190"/>
      <c r="N52" s="184"/>
      <c r="O52" s="172"/>
      <c r="P52" s="169"/>
      <c r="Q52" s="172"/>
      <c r="R52" s="169"/>
      <c r="S52" s="194"/>
    </row>
    <row r="53" spans="1:19" s="191" customFormat="1" ht="15" x14ac:dyDescent="0.2">
      <c r="A53" s="200">
        <v>1100</v>
      </c>
      <c r="B53" s="146" t="s">
        <v>113</v>
      </c>
      <c r="C53" s="147">
        <f>SUM(C54:C56)</f>
        <v>211414.27</v>
      </c>
      <c r="D53" s="147"/>
      <c r="E53" s="147">
        <f t="shared" ref="E53:F53" si="2">SUM(E54:E56)</f>
        <v>211414.27</v>
      </c>
      <c r="F53" s="147">
        <f t="shared" si="2"/>
        <v>211270.37</v>
      </c>
      <c r="G53" s="148"/>
      <c r="H53" s="147">
        <f t="shared" si="0"/>
        <v>99.931934585115755</v>
      </c>
      <c r="L53" s="204"/>
      <c r="M53" s="190"/>
      <c r="N53" s="184"/>
      <c r="O53" s="172"/>
      <c r="P53" s="172"/>
      <c r="Q53" s="172"/>
      <c r="R53" s="169"/>
      <c r="S53" s="194"/>
    </row>
    <row r="54" spans="1:19" s="191" customFormat="1" ht="15" x14ac:dyDescent="0.2">
      <c r="A54" s="201">
        <v>1101</v>
      </c>
      <c r="B54" s="186" t="s">
        <v>114</v>
      </c>
      <c r="C54" s="155">
        <v>29714.799999999999</v>
      </c>
      <c r="D54" s="155"/>
      <c r="E54" s="155">
        <v>29714.799999999999</v>
      </c>
      <c r="F54" s="155">
        <v>29570.9</v>
      </c>
      <c r="G54" s="156"/>
      <c r="H54" s="155">
        <f t="shared" si="0"/>
        <v>99.515729535450362</v>
      </c>
      <c r="L54" s="204"/>
      <c r="M54" s="190"/>
      <c r="N54" s="184"/>
      <c r="O54" s="172"/>
      <c r="P54" s="169"/>
      <c r="Q54" s="172"/>
      <c r="R54" s="169"/>
      <c r="S54" s="194"/>
    </row>
    <row r="55" spans="1:19" s="191" customFormat="1" ht="15" x14ac:dyDescent="0.2">
      <c r="A55" s="201">
        <v>1102</v>
      </c>
      <c r="B55" s="186" t="s">
        <v>471</v>
      </c>
      <c r="C55" s="155">
        <v>167877.63</v>
      </c>
      <c r="D55" s="155"/>
      <c r="E55" s="155">
        <v>167877.63</v>
      </c>
      <c r="F55" s="155">
        <v>167877.63</v>
      </c>
      <c r="G55" s="156"/>
      <c r="H55" s="155">
        <f t="shared" si="0"/>
        <v>100</v>
      </c>
      <c r="L55" s="204"/>
      <c r="M55" s="190"/>
      <c r="N55" s="184"/>
      <c r="O55" s="172"/>
      <c r="P55" s="169"/>
      <c r="Q55" s="172"/>
      <c r="R55" s="169"/>
      <c r="S55" s="194"/>
    </row>
    <row r="56" spans="1:19" s="191" customFormat="1" ht="15" x14ac:dyDescent="0.2">
      <c r="A56" s="201">
        <v>1101</v>
      </c>
      <c r="B56" s="261" t="s">
        <v>440</v>
      </c>
      <c r="C56" s="155">
        <v>13821.84</v>
      </c>
      <c r="D56" s="155"/>
      <c r="E56" s="155">
        <v>13821.84</v>
      </c>
      <c r="F56" s="155">
        <v>13821.84</v>
      </c>
      <c r="G56" s="156"/>
      <c r="H56" s="155">
        <f t="shared" ref="H56" si="3">F56/E56*100</f>
        <v>100</v>
      </c>
      <c r="L56" s="204"/>
      <c r="M56" s="190"/>
      <c r="N56" s="184"/>
      <c r="O56" s="172"/>
      <c r="P56" s="169"/>
      <c r="Q56" s="172"/>
      <c r="R56" s="169"/>
      <c r="S56" s="194"/>
    </row>
    <row r="57" spans="1:19" s="191" customFormat="1" ht="15" x14ac:dyDescent="0.2">
      <c r="A57" s="200">
        <v>1200</v>
      </c>
      <c r="B57" s="146" t="s">
        <v>115</v>
      </c>
      <c r="C57" s="147">
        <f>SUM(C58+C60+C59)</f>
        <v>3505.6800000000003</v>
      </c>
      <c r="D57" s="147"/>
      <c r="E57" s="147">
        <f>SUM(E58+E60+E59)</f>
        <v>3505.6800000000003</v>
      </c>
      <c r="F57" s="147">
        <f>SUM(F58+F60+F59)</f>
        <v>3505.67</v>
      </c>
      <c r="G57" s="148"/>
      <c r="H57" s="147">
        <f t="shared" si="0"/>
        <v>99.999714748636492</v>
      </c>
      <c r="L57" s="204"/>
      <c r="M57" s="190"/>
      <c r="N57" s="184"/>
      <c r="O57" s="172"/>
      <c r="P57" s="172"/>
      <c r="Q57" s="172"/>
      <c r="R57" s="169"/>
      <c r="S57" s="194"/>
    </row>
    <row r="58" spans="1:19" s="191" customFormat="1" ht="15" x14ac:dyDescent="0.2">
      <c r="A58" s="201">
        <v>1201</v>
      </c>
      <c r="B58" s="186" t="s">
        <v>116</v>
      </c>
      <c r="C58" s="155">
        <v>2789.11</v>
      </c>
      <c r="D58" s="155"/>
      <c r="E58" s="155">
        <v>2789.11</v>
      </c>
      <c r="F58" s="155">
        <v>2789.1</v>
      </c>
      <c r="G58" s="156"/>
      <c r="H58" s="155">
        <f t="shared" si="0"/>
        <v>99.9996414626888</v>
      </c>
      <c r="L58" s="203"/>
      <c r="M58" s="161"/>
      <c r="N58" s="188"/>
      <c r="O58" s="163"/>
      <c r="P58" s="163"/>
      <c r="Q58" s="163"/>
      <c r="R58" s="169"/>
      <c r="S58" s="194"/>
    </row>
    <row r="59" spans="1:19" s="191" customFormat="1" ht="15" x14ac:dyDescent="0.2">
      <c r="A59" s="201">
        <v>1202</v>
      </c>
      <c r="B59" s="186" t="s">
        <v>117</v>
      </c>
      <c r="C59" s="155">
        <v>416.57</v>
      </c>
      <c r="D59" s="155"/>
      <c r="E59" s="155">
        <v>416.57</v>
      </c>
      <c r="F59" s="155">
        <v>416.57</v>
      </c>
      <c r="G59" s="156"/>
      <c r="H59" s="155">
        <f t="shared" ref="H59" si="4">F59/E59*100</f>
        <v>100</v>
      </c>
      <c r="L59" s="203"/>
      <c r="M59" s="161"/>
      <c r="N59" s="188"/>
      <c r="O59" s="163"/>
      <c r="P59" s="163"/>
      <c r="Q59" s="163"/>
      <c r="R59" s="169"/>
      <c r="S59" s="194"/>
    </row>
    <row r="60" spans="1:19" s="191" customFormat="1" ht="30" x14ac:dyDescent="0.2">
      <c r="A60" s="201">
        <v>1204</v>
      </c>
      <c r="B60" s="186" t="s">
        <v>458</v>
      </c>
      <c r="C60" s="155">
        <v>300</v>
      </c>
      <c r="D60" s="155"/>
      <c r="E60" s="155">
        <v>300</v>
      </c>
      <c r="F60" s="155">
        <v>300</v>
      </c>
      <c r="G60" s="156"/>
      <c r="H60" s="155">
        <f t="shared" si="0"/>
        <v>100</v>
      </c>
      <c r="L60" s="204"/>
      <c r="M60" s="190"/>
      <c r="N60" s="184"/>
      <c r="O60" s="172"/>
      <c r="P60" s="169"/>
      <c r="Q60" s="172"/>
      <c r="R60" s="169"/>
      <c r="S60" s="194"/>
    </row>
    <row r="61" spans="1:19" s="191" customFormat="1" ht="30" x14ac:dyDescent="0.2">
      <c r="A61" s="200">
        <v>1300</v>
      </c>
      <c r="B61" s="146" t="s">
        <v>118</v>
      </c>
      <c r="C61" s="147">
        <f>SUM(C62)</f>
        <v>3.94</v>
      </c>
      <c r="D61" s="147"/>
      <c r="E61" s="147">
        <f>SUM(E62)</f>
        <v>3.94</v>
      </c>
      <c r="F61" s="147">
        <f>SUM(F62)</f>
        <v>3.94</v>
      </c>
      <c r="G61" s="148"/>
      <c r="H61" s="147">
        <f t="shared" si="0"/>
        <v>100</v>
      </c>
      <c r="L61" s="203"/>
      <c r="M61" s="161"/>
      <c r="N61" s="188"/>
      <c r="O61" s="163"/>
      <c r="P61" s="163"/>
      <c r="Q61" s="163"/>
      <c r="R61" s="169"/>
      <c r="S61" s="194"/>
    </row>
    <row r="62" spans="1:19" s="191" customFormat="1" ht="30" x14ac:dyDescent="0.2">
      <c r="A62" s="201">
        <v>1301</v>
      </c>
      <c r="B62" s="186" t="s">
        <v>119</v>
      </c>
      <c r="C62" s="155">
        <v>3.94</v>
      </c>
      <c r="D62" s="155"/>
      <c r="E62" s="155">
        <v>3.94</v>
      </c>
      <c r="F62" s="155">
        <v>3.94</v>
      </c>
      <c r="G62" s="148"/>
      <c r="H62" s="155">
        <f t="shared" si="0"/>
        <v>100</v>
      </c>
      <c r="L62" s="204"/>
      <c r="M62" s="190"/>
      <c r="N62" s="184"/>
      <c r="O62" s="172"/>
      <c r="P62" s="169"/>
      <c r="Q62" s="172"/>
      <c r="R62" s="169"/>
      <c r="S62" s="194"/>
    </row>
    <row r="63" spans="1:19" ht="15" x14ac:dyDescent="0.2">
      <c r="A63" s="156"/>
      <c r="B63" s="205" t="s">
        <v>120</v>
      </c>
      <c r="C63" s="147">
        <f>SUM(C6+C15+C20+C27+C32+C36+C42+C45+C47+C53+C57+C61)</f>
        <v>2492933.3700000006</v>
      </c>
      <c r="D63" s="147">
        <f>SUM(D6+D15+D20+D27+D32+D36+D42+D45+D47+D53+D57+D61)</f>
        <v>0</v>
      </c>
      <c r="E63" s="147">
        <f>SUM(E6+E15+E20+E27+E32+E36+E42+E45+E47+E53+E57+E61)</f>
        <v>2492933.37</v>
      </c>
      <c r="F63" s="147">
        <f>SUM(F6+F15+F20+F27+F32+F36+F42+F45+F47+F53+F57+F61)</f>
        <v>2423083.8899999997</v>
      </c>
      <c r="G63" s="148"/>
      <c r="H63" s="260">
        <f t="shared" si="0"/>
        <v>97.198100806039577</v>
      </c>
      <c r="J63" s="179"/>
      <c r="L63" s="204"/>
      <c r="M63" s="190"/>
      <c r="N63" s="171"/>
      <c r="O63" s="172"/>
      <c r="P63" s="169"/>
      <c r="Q63" s="172"/>
      <c r="R63" s="169"/>
      <c r="S63" s="159"/>
    </row>
    <row r="64" spans="1:19" ht="15" x14ac:dyDescent="0.2">
      <c r="A64" s="206"/>
      <c r="B64" s="206"/>
      <c r="C64" s="206"/>
      <c r="D64" s="206"/>
      <c r="E64" s="206"/>
      <c r="F64" s="139"/>
      <c r="G64" s="206"/>
      <c r="H64" s="206"/>
      <c r="L64" s="203"/>
      <c r="M64" s="161"/>
      <c r="N64" s="188"/>
      <c r="O64" s="163"/>
      <c r="P64" s="163"/>
      <c r="Q64" s="163"/>
      <c r="R64" s="169"/>
      <c r="S64" s="159"/>
    </row>
    <row r="65" spans="1:19" x14ac:dyDescent="0.2">
      <c r="J65" s="179"/>
      <c r="L65" s="208"/>
      <c r="M65" s="208"/>
      <c r="N65" s="208"/>
      <c r="O65" s="208"/>
      <c r="P65" s="208"/>
      <c r="Q65" s="208"/>
      <c r="R65" s="208"/>
      <c r="S65" s="159"/>
    </row>
    <row r="66" spans="1:19" ht="15" customHeight="1" x14ac:dyDescent="0.2">
      <c r="A66" s="269" t="s">
        <v>472</v>
      </c>
      <c r="B66" s="269"/>
      <c r="C66" s="269"/>
      <c r="D66" s="269"/>
      <c r="E66" s="269"/>
      <c r="F66" s="269"/>
      <c r="G66" s="269"/>
      <c r="H66" s="269"/>
      <c r="L66" s="208"/>
      <c r="M66" s="208"/>
      <c r="N66" s="208"/>
      <c r="O66" s="208"/>
      <c r="P66" s="208"/>
      <c r="Q66" s="208"/>
      <c r="R66" s="208"/>
      <c r="S66" s="159"/>
    </row>
    <row r="67" spans="1:19" ht="15" x14ac:dyDescent="0.2">
      <c r="A67" s="269"/>
      <c r="B67" s="269"/>
      <c r="C67" s="269"/>
      <c r="D67" s="269"/>
      <c r="E67" s="269"/>
      <c r="F67" s="269"/>
      <c r="G67" s="269"/>
      <c r="H67" s="269"/>
      <c r="L67" s="209"/>
      <c r="M67" s="209"/>
      <c r="N67" s="209"/>
      <c r="O67" s="209"/>
      <c r="P67" s="209"/>
      <c r="Q67" s="209"/>
      <c r="R67" s="209"/>
      <c r="S67" s="159"/>
    </row>
    <row r="68" spans="1:19" ht="12.75" customHeight="1" x14ac:dyDescent="0.2">
      <c r="A68" s="269"/>
      <c r="B68" s="269"/>
      <c r="C68" s="269"/>
      <c r="D68" s="269"/>
      <c r="E68" s="269"/>
      <c r="F68" s="269"/>
      <c r="G68" s="269"/>
      <c r="H68" s="269"/>
      <c r="L68" s="159"/>
      <c r="M68" s="159"/>
      <c r="N68" s="159"/>
      <c r="O68" s="159"/>
      <c r="P68" s="159"/>
      <c r="Q68" s="159"/>
      <c r="R68" s="159"/>
      <c r="S68" s="159"/>
    </row>
    <row r="69" spans="1:19" ht="44.25" customHeight="1" x14ac:dyDescent="0.2">
      <c r="A69" s="269"/>
      <c r="B69" s="269"/>
      <c r="C69" s="269"/>
      <c r="D69" s="269"/>
      <c r="E69" s="269"/>
      <c r="F69" s="269"/>
      <c r="G69" s="269"/>
      <c r="H69" s="269"/>
      <c r="L69" s="210"/>
      <c r="M69" s="210"/>
      <c r="N69" s="210"/>
      <c r="O69" s="210"/>
      <c r="P69" s="210"/>
      <c r="Q69" s="210"/>
      <c r="R69" s="210"/>
      <c r="S69" s="159"/>
    </row>
    <row r="70" spans="1:19" ht="12.75" hidden="1" customHeight="1" x14ac:dyDescent="0.2">
      <c r="A70" s="269"/>
      <c r="B70" s="269"/>
      <c r="C70" s="269"/>
      <c r="D70" s="269"/>
      <c r="E70" s="269"/>
      <c r="F70" s="269"/>
      <c r="G70" s="269"/>
      <c r="H70" s="269"/>
      <c r="L70" s="210"/>
      <c r="M70" s="210"/>
      <c r="N70" s="210"/>
      <c r="O70" s="210"/>
      <c r="P70" s="210"/>
      <c r="Q70" s="210"/>
      <c r="R70" s="210"/>
      <c r="S70" s="159"/>
    </row>
    <row r="71" spans="1:19" ht="12.75" customHeight="1" x14ac:dyDescent="0.2">
      <c r="L71" s="210"/>
      <c r="M71" s="210"/>
      <c r="N71" s="210"/>
      <c r="O71" s="210"/>
      <c r="P71" s="210"/>
      <c r="Q71" s="210"/>
      <c r="R71" s="210"/>
      <c r="S71" s="159"/>
    </row>
    <row r="72" spans="1:19" s="159" customFormat="1" ht="14.25" customHeight="1" x14ac:dyDescent="0.2">
      <c r="F72" s="262"/>
      <c r="L72" s="210"/>
      <c r="M72" s="210"/>
      <c r="N72" s="210"/>
      <c r="O72" s="210"/>
      <c r="P72" s="210"/>
      <c r="Q72" s="210"/>
      <c r="R72" s="210"/>
    </row>
    <row r="73" spans="1:19" s="159" customFormat="1" ht="12.75" customHeight="1" x14ac:dyDescent="0.2">
      <c r="F73" s="262"/>
      <c r="L73" s="210"/>
      <c r="M73" s="210"/>
      <c r="N73" s="210"/>
      <c r="O73" s="210"/>
      <c r="P73" s="210"/>
      <c r="Q73" s="210"/>
      <c r="R73" s="210"/>
    </row>
    <row r="74" spans="1:19" s="159" customFormat="1" x14ac:dyDescent="0.2">
      <c r="F74" s="262"/>
    </row>
    <row r="75" spans="1:19" s="159" customFormat="1" x14ac:dyDescent="0.2">
      <c r="F75" s="262"/>
    </row>
    <row r="76" spans="1:19" s="159" customFormat="1" x14ac:dyDescent="0.2">
      <c r="F76" s="262"/>
    </row>
    <row r="77" spans="1:19" s="159" customFormat="1" x14ac:dyDescent="0.2">
      <c r="F77" s="262"/>
    </row>
    <row r="78" spans="1:19" s="159" customFormat="1" x14ac:dyDescent="0.2">
      <c r="F78" s="262"/>
    </row>
    <row r="79" spans="1:19" s="159" customFormat="1" x14ac:dyDescent="0.2">
      <c r="F79" s="262"/>
    </row>
    <row r="80" spans="1:19" s="159" customFormat="1" x14ac:dyDescent="0.2">
      <c r="F80" s="262"/>
    </row>
    <row r="81" spans="6:6" s="159" customFormat="1" x14ac:dyDescent="0.2">
      <c r="F81" s="262"/>
    </row>
    <row r="82" spans="6:6" s="159" customFormat="1" x14ac:dyDescent="0.2">
      <c r="F82" s="262"/>
    </row>
    <row r="83" spans="6:6" s="159" customFormat="1" x14ac:dyDescent="0.2">
      <c r="F83" s="262"/>
    </row>
    <row r="84" spans="6:6" s="159" customFormat="1" x14ac:dyDescent="0.2">
      <c r="F84" s="262"/>
    </row>
    <row r="85" spans="6:6" s="159" customFormat="1" x14ac:dyDescent="0.2">
      <c r="F85" s="262"/>
    </row>
    <row r="86" spans="6:6" s="159" customFormat="1" x14ac:dyDescent="0.2">
      <c r="F86" s="262"/>
    </row>
    <row r="87" spans="6:6" s="159" customFormat="1" x14ac:dyDescent="0.2">
      <c r="F87" s="262"/>
    </row>
    <row r="88" spans="6:6" s="159" customFormat="1" x14ac:dyDescent="0.2">
      <c r="F88" s="262"/>
    </row>
    <row r="89" spans="6:6" s="159" customFormat="1" x14ac:dyDescent="0.2">
      <c r="F89" s="262"/>
    </row>
    <row r="90" spans="6:6" s="159" customFormat="1" x14ac:dyDescent="0.2">
      <c r="F90" s="262"/>
    </row>
    <row r="91" spans="6:6" s="159" customFormat="1" x14ac:dyDescent="0.2">
      <c r="F91" s="262"/>
    </row>
    <row r="92" spans="6:6" s="159" customFormat="1" x14ac:dyDescent="0.2">
      <c r="F92" s="262"/>
    </row>
    <row r="93" spans="6:6" s="159" customFormat="1" x14ac:dyDescent="0.2">
      <c r="F93" s="262"/>
    </row>
    <row r="94" spans="6:6" s="159" customFormat="1" x14ac:dyDescent="0.2">
      <c r="F94" s="262"/>
    </row>
    <row r="95" spans="6:6" s="159" customFormat="1" x14ac:dyDescent="0.2">
      <c r="F95" s="262"/>
    </row>
    <row r="96" spans="6:6" s="159" customFormat="1" x14ac:dyDescent="0.2">
      <c r="F96" s="262"/>
    </row>
    <row r="97" spans="6:6" s="159" customFormat="1" x14ac:dyDescent="0.2">
      <c r="F97" s="262"/>
    </row>
    <row r="98" spans="6:6" s="159" customFormat="1" x14ac:dyDescent="0.2">
      <c r="F98" s="262"/>
    </row>
    <row r="99" spans="6:6" s="159" customFormat="1" x14ac:dyDescent="0.2">
      <c r="F99" s="262"/>
    </row>
    <row r="100" spans="6:6" s="159" customFormat="1" x14ac:dyDescent="0.2">
      <c r="F100" s="262"/>
    </row>
    <row r="101" spans="6:6" s="159" customFormat="1" x14ac:dyDescent="0.2">
      <c r="F101" s="262"/>
    </row>
    <row r="102" spans="6:6" s="159" customFormat="1" x14ac:dyDescent="0.2">
      <c r="F102" s="262"/>
    </row>
    <row r="103" spans="6:6" s="159" customFormat="1" x14ac:dyDescent="0.2">
      <c r="F103" s="262"/>
    </row>
    <row r="104" spans="6:6" s="159" customFormat="1" x14ac:dyDescent="0.2">
      <c r="F104" s="262"/>
    </row>
    <row r="105" spans="6:6" s="159" customFormat="1" x14ac:dyDescent="0.2">
      <c r="F105" s="262"/>
    </row>
    <row r="106" spans="6:6" s="159" customFormat="1" x14ac:dyDescent="0.2">
      <c r="F106" s="262"/>
    </row>
    <row r="107" spans="6:6" s="159" customFormat="1" x14ac:dyDescent="0.2">
      <c r="F107" s="262"/>
    </row>
    <row r="108" spans="6:6" s="159" customFormat="1" x14ac:dyDescent="0.2">
      <c r="F108" s="262"/>
    </row>
    <row r="109" spans="6:6" s="159" customFormat="1" x14ac:dyDescent="0.2">
      <c r="F109" s="262"/>
    </row>
    <row r="110" spans="6:6" s="159" customFormat="1" x14ac:dyDescent="0.2">
      <c r="F110" s="262"/>
    </row>
    <row r="111" spans="6:6" s="159" customFormat="1" x14ac:dyDescent="0.2">
      <c r="F111" s="262"/>
    </row>
    <row r="112" spans="6:6" s="159" customFormat="1" x14ac:dyDescent="0.2">
      <c r="F112" s="262"/>
    </row>
    <row r="113" spans="6:6" s="159" customFormat="1" x14ac:dyDescent="0.2">
      <c r="F113" s="262"/>
    </row>
    <row r="114" spans="6:6" s="159" customFormat="1" x14ac:dyDescent="0.2">
      <c r="F114" s="262"/>
    </row>
    <row r="115" spans="6:6" s="159" customFormat="1" x14ac:dyDescent="0.2">
      <c r="F115" s="262"/>
    </row>
    <row r="116" spans="6:6" s="159" customFormat="1" x14ac:dyDescent="0.2">
      <c r="F116" s="262"/>
    </row>
    <row r="117" spans="6:6" s="159" customFormat="1" x14ac:dyDescent="0.2">
      <c r="F117" s="262"/>
    </row>
    <row r="118" spans="6:6" s="159" customFormat="1" x14ac:dyDescent="0.2">
      <c r="F118" s="262"/>
    </row>
    <row r="119" spans="6:6" s="159" customFormat="1" x14ac:dyDescent="0.2">
      <c r="F119" s="262"/>
    </row>
    <row r="120" spans="6:6" s="159" customFormat="1" x14ac:dyDescent="0.2">
      <c r="F120" s="262"/>
    </row>
    <row r="121" spans="6:6" s="159" customFormat="1" x14ac:dyDescent="0.2">
      <c r="F121" s="262"/>
    </row>
    <row r="122" spans="6:6" s="159" customFormat="1" x14ac:dyDescent="0.2">
      <c r="F122" s="262"/>
    </row>
    <row r="123" spans="6:6" s="159" customFormat="1" x14ac:dyDescent="0.2">
      <c r="F123" s="262"/>
    </row>
    <row r="124" spans="6:6" s="159" customFormat="1" x14ac:dyDescent="0.2">
      <c r="F124" s="262"/>
    </row>
    <row r="125" spans="6:6" s="159" customFormat="1" x14ac:dyDescent="0.2">
      <c r="F125" s="262"/>
    </row>
    <row r="126" spans="6:6" s="159" customFormat="1" x14ac:dyDescent="0.2">
      <c r="F126" s="262"/>
    </row>
    <row r="127" spans="6:6" s="159" customFormat="1" x14ac:dyDescent="0.2">
      <c r="F127" s="262"/>
    </row>
    <row r="128" spans="6:6" s="159" customFormat="1" x14ac:dyDescent="0.2">
      <c r="F128" s="262"/>
    </row>
    <row r="129" spans="6:6" s="159" customFormat="1" x14ac:dyDescent="0.2">
      <c r="F129" s="262"/>
    </row>
    <row r="130" spans="6:6" s="159" customFormat="1" x14ac:dyDescent="0.2">
      <c r="F130" s="262"/>
    </row>
    <row r="131" spans="6:6" s="159" customFormat="1" x14ac:dyDescent="0.2">
      <c r="F131" s="262"/>
    </row>
    <row r="132" spans="6:6" s="159" customFormat="1" x14ac:dyDescent="0.2">
      <c r="F132" s="262"/>
    </row>
    <row r="133" spans="6:6" s="159" customFormat="1" x14ac:dyDescent="0.2">
      <c r="F133" s="262"/>
    </row>
    <row r="134" spans="6:6" s="159" customFormat="1" x14ac:dyDescent="0.2">
      <c r="F134" s="262"/>
    </row>
    <row r="135" spans="6:6" s="159" customFormat="1" x14ac:dyDescent="0.2">
      <c r="F135" s="262"/>
    </row>
    <row r="136" spans="6:6" s="159" customFormat="1" x14ac:dyDescent="0.2">
      <c r="F136" s="262"/>
    </row>
    <row r="137" spans="6:6" s="159" customFormat="1" x14ac:dyDescent="0.2">
      <c r="F137" s="262"/>
    </row>
    <row r="138" spans="6:6" s="159" customFormat="1" x14ac:dyDescent="0.2">
      <c r="F138" s="262"/>
    </row>
    <row r="139" spans="6:6" s="159" customFormat="1" x14ac:dyDescent="0.2">
      <c r="F139" s="262"/>
    </row>
    <row r="140" spans="6:6" s="159" customFormat="1" x14ac:dyDescent="0.2">
      <c r="F140" s="262"/>
    </row>
    <row r="141" spans="6:6" s="159" customFormat="1" x14ac:dyDescent="0.2">
      <c r="F141" s="262"/>
    </row>
    <row r="142" spans="6:6" s="159" customFormat="1" x14ac:dyDescent="0.2">
      <c r="F142" s="262"/>
    </row>
    <row r="143" spans="6:6" s="159" customFormat="1" x14ac:dyDescent="0.2">
      <c r="F143" s="262"/>
    </row>
    <row r="144" spans="6:6" s="159" customFormat="1" x14ac:dyDescent="0.2">
      <c r="F144" s="262"/>
    </row>
    <row r="145" spans="6:6" s="159" customFormat="1" x14ac:dyDescent="0.2">
      <c r="F145" s="262"/>
    </row>
    <row r="146" spans="6:6" s="159" customFormat="1" x14ac:dyDescent="0.2">
      <c r="F146" s="262"/>
    </row>
    <row r="147" spans="6:6" s="159" customFormat="1" x14ac:dyDescent="0.2">
      <c r="F147" s="262"/>
    </row>
    <row r="148" spans="6:6" s="159" customFormat="1" x14ac:dyDescent="0.2">
      <c r="F148" s="262"/>
    </row>
    <row r="149" spans="6:6" s="159" customFormat="1" x14ac:dyDescent="0.2">
      <c r="F149" s="262"/>
    </row>
    <row r="150" spans="6:6" s="159" customFormat="1" x14ac:dyDescent="0.2">
      <c r="F150" s="262"/>
    </row>
    <row r="151" spans="6:6" s="159" customFormat="1" x14ac:dyDescent="0.2">
      <c r="F151" s="262"/>
    </row>
    <row r="152" spans="6:6" s="159" customFormat="1" x14ac:dyDescent="0.2">
      <c r="F152" s="262"/>
    </row>
    <row r="153" spans="6:6" s="159" customFormat="1" x14ac:dyDescent="0.2">
      <c r="F153" s="262"/>
    </row>
    <row r="154" spans="6:6" s="159" customFormat="1" x14ac:dyDescent="0.2">
      <c r="F154" s="262"/>
    </row>
    <row r="155" spans="6:6" s="159" customFormat="1" x14ac:dyDescent="0.2">
      <c r="F155" s="262"/>
    </row>
    <row r="156" spans="6:6" s="159" customFormat="1" x14ac:dyDescent="0.2">
      <c r="F156" s="262"/>
    </row>
    <row r="157" spans="6:6" s="159" customFormat="1" x14ac:dyDescent="0.2">
      <c r="F157" s="262"/>
    </row>
    <row r="158" spans="6:6" s="159" customFormat="1" x14ac:dyDescent="0.2">
      <c r="F158" s="262"/>
    </row>
    <row r="159" spans="6:6" s="159" customFormat="1" x14ac:dyDescent="0.2">
      <c r="F159" s="262"/>
    </row>
    <row r="160" spans="6:6" s="159" customFormat="1" x14ac:dyDescent="0.2">
      <c r="F160" s="262"/>
    </row>
    <row r="161" spans="6:6" s="159" customFormat="1" x14ac:dyDescent="0.2">
      <c r="F161" s="262"/>
    </row>
    <row r="162" spans="6:6" s="159" customFormat="1" x14ac:dyDescent="0.2">
      <c r="F162" s="262"/>
    </row>
    <row r="163" spans="6:6" s="159" customFormat="1" x14ac:dyDescent="0.2">
      <c r="F163" s="262"/>
    </row>
    <row r="164" spans="6:6" s="159" customFormat="1" x14ac:dyDescent="0.2">
      <c r="F164" s="262"/>
    </row>
    <row r="165" spans="6:6" s="159" customFormat="1" x14ac:dyDescent="0.2">
      <c r="F165" s="262"/>
    </row>
    <row r="166" spans="6:6" s="159" customFormat="1" x14ac:dyDescent="0.2">
      <c r="F166" s="262"/>
    </row>
    <row r="167" spans="6:6" s="159" customFormat="1" x14ac:dyDescent="0.2">
      <c r="F167" s="262"/>
    </row>
    <row r="168" spans="6:6" s="159" customFormat="1" x14ac:dyDescent="0.2">
      <c r="F168" s="262"/>
    </row>
    <row r="169" spans="6:6" s="159" customFormat="1" x14ac:dyDescent="0.2">
      <c r="F169" s="262"/>
    </row>
    <row r="170" spans="6:6" s="159" customFormat="1" x14ac:dyDescent="0.2">
      <c r="F170" s="262"/>
    </row>
    <row r="171" spans="6:6" s="159" customFormat="1" x14ac:dyDescent="0.2">
      <c r="F171" s="262"/>
    </row>
    <row r="172" spans="6:6" s="159" customFormat="1" x14ac:dyDescent="0.2">
      <c r="F172" s="262"/>
    </row>
    <row r="173" spans="6:6" s="159" customFormat="1" x14ac:dyDescent="0.2">
      <c r="F173" s="262"/>
    </row>
    <row r="174" spans="6:6" s="159" customFormat="1" x14ac:dyDescent="0.2">
      <c r="F174" s="262"/>
    </row>
    <row r="175" spans="6:6" s="159" customFormat="1" x14ac:dyDescent="0.2">
      <c r="F175" s="262"/>
    </row>
    <row r="176" spans="6:6" s="159" customFormat="1" x14ac:dyDescent="0.2">
      <c r="F176" s="262"/>
    </row>
    <row r="177" spans="6:6" s="159" customFormat="1" x14ac:dyDescent="0.2">
      <c r="F177" s="262"/>
    </row>
    <row r="178" spans="6:6" s="159" customFormat="1" x14ac:dyDescent="0.2">
      <c r="F178" s="262"/>
    </row>
    <row r="179" spans="6:6" s="159" customFormat="1" x14ac:dyDescent="0.2">
      <c r="F179" s="262"/>
    </row>
    <row r="180" spans="6:6" s="159" customFormat="1" x14ac:dyDescent="0.2">
      <c r="F180" s="262"/>
    </row>
    <row r="181" spans="6:6" s="159" customFormat="1" x14ac:dyDescent="0.2">
      <c r="F181" s="262"/>
    </row>
    <row r="182" spans="6:6" s="159" customFormat="1" x14ac:dyDescent="0.2">
      <c r="F182" s="262"/>
    </row>
    <row r="183" spans="6:6" s="159" customFormat="1" x14ac:dyDescent="0.2">
      <c r="F183" s="262"/>
    </row>
    <row r="184" spans="6:6" s="159" customFormat="1" x14ac:dyDescent="0.2">
      <c r="F184" s="262"/>
    </row>
    <row r="185" spans="6:6" s="159" customFormat="1" x14ac:dyDescent="0.2">
      <c r="F185" s="262"/>
    </row>
    <row r="186" spans="6:6" s="159" customFormat="1" x14ac:dyDescent="0.2">
      <c r="F186" s="262"/>
    </row>
    <row r="187" spans="6:6" s="159" customFormat="1" x14ac:dyDescent="0.2">
      <c r="F187" s="262"/>
    </row>
    <row r="188" spans="6:6" s="159" customFormat="1" x14ac:dyDescent="0.2">
      <c r="F188" s="262"/>
    </row>
    <row r="189" spans="6:6" s="159" customFormat="1" x14ac:dyDescent="0.2">
      <c r="F189" s="262"/>
    </row>
    <row r="190" spans="6:6" s="159" customFormat="1" x14ac:dyDescent="0.2">
      <c r="F190" s="262"/>
    </row>
    <row r="191" spans="6:6" s="159" customFormat="1" x14ac:dyDescent="0.2">
      <c r="F191" s="262"/>
    </row>
    <row r="192" spans="6:6" s="159" customFormat="1" x14ac:dyDescent="0.2">
      <c r="F192" s="262"/>
    </row>
    <row r="193" spans="6:6" s="159" customFormat="1" x14ac:dyDescent="0.2">
      <c r="F193" s="262"/>
    </row>
    <row r="194" spans="6:6" s="159" customFormat="1" x14ac:dyDescent="0.2">
      <c r="F194" s="262"/>
    </row>
    <row r="195" spans="6:6" s="159" customFormat="1" x14ac:dyDescent="0.2">
      <c r="F195" s="262"/>
    </row>
    <row r="196" spans="6:6" s="159" customFormat="1" x14ac:dyDescent="0.2">
      <c r="F196" s="262"/>
    </row>
    <row r="197" spans="6:6" s="159" customFormat="1" x14ac:dyDescent="0.2">
      <c r="F197" s="262"/>
    </row>
    <row r="198" spans="6:6" s="159" customFormat="1" x14ac:dyDescent="0.2">
      <c r="F198" s="262"/>
    </row>
    <row r="199" spans="6:6" s="159" customFormat="1" x14ac:dyDescent="0.2">
      <c r="F199" s="262"/>
    </row>
    <row r="200" spans="6:6" s="159" customFormat="1" x14ac:dyDescent="0.2">
      <c r="F200" s="262"/>
    </row>
    <row r="201" spans="6:6" s="159" customFormat="1" x14ac:dyDescent="0.2">
      <c r="F201" s="262"/>
    </row>
    <row r="202" spans="6:6" s="159" customFormat="1" x14ac:dyDescent="0.2">
      <c r="F202" s="262"/>
    </row>
    <row r="203" spans="6:6" s="159" customFormat="1" x14ac:dyDescent="0.2">
      <c r="F203" s="262"/>
    </row>
    <row r="204" spans="6:6" s="159" customFormat="1" x14ac:dyDescent="0.2">
      <c r="F204" s="262"/>
    </row>
    <row r="205" spans="6:6" s="159" customFormat="1" x14ac:dyDescent="0.2">
      <c r="F205" s="262"/>
    </row>
    <row r="206" spans="6:6" s="159" customFormat="1" x14ac:dyDescent="0.2">
      <c r="F206" s="262"/>
    </row>
    <row r="207" spans="6:6" s="159" customFormat="1" x14ac:dyDescent="0.2">
      <c r="F207" s="262"/>
    </row>
    <row r="208" spans="6:6" s="159" customFormat="1" x14ac:dyDescent="0.2">
      <c r="F208" s="262"/>
    </row>
    <row r="209" spans="6:6" s="159" customFormat="1" x14ac:dyDescent="0.2">
      <c r="F209" s="262"/>
    </row>
    <row r="210" spans="6:6" s="159" customFormat="1" x14ac:dyDescent="0.2">
      <c r="F210" s="262"/>
    </row>
    <row r="211" spans="6:6" s="159" customFormat="1" x14ac:dyDescent="0.2">
      <c r="F211" s="262"/>
    </row>
    <row r="212" spans="6:6" s="159" customFormat="1" x14ac:dyDescent="0.2">
      <c r="F212" s="262"/>
    </row>
    <row r="213" spans="6:6" s="159" customFormat="1" x14ac:dyDescent="0.2">
      <c r="F213" s="262"/>
    </row>
    <row r="214" spans="6:6" s="159" customFormat="1" x14ac:dyDescent="0.2">
      <c r="F214" s="262"/>
    </row>
    <row r="215" spans="6:6" s="159" customFormat="1" x14ac:dyDescent="0.2">
      <c r="F215" s="262"/>
    </row>
    <row r="216" spans="6:6" s="159" customFormat="1" x14ac:dyDescent="0.2">
      <c r="F216" s="262"/>
    </row>
    <row r="217" spans="6:6" s="159" customFormat="1" x14ac:dyDescent="0.2">
      <c r="F217" s="262"/>
    </row>
    <row r="218" spans="6:6" s="159" customFormat="1" x14ac:dyDescent="0.2">
      <c r="F218" s="262"/>
    </row>
    <row r="219" spans="6:6" s="159" customFormat="1" x14ac:dyDescent="0.2">
      <c r="F219" s="262"/>
    </row>
    <row r="220" spans="6:6" s="159" customFormat="1" x14ac:dyDescent="0.2">
      <c r="F220" s="262"/>
    </row>
    <row r="221" spans="6:6" s="159" customFormat="1" x14ac:dyDescent="0.2">
      <c r="F221" s="262"/>
    </row>
    <row r="222" spans="6:6" s="159" customFormat="1" x14ac:dyDescent="0.2">
      <c r="F222" s="262"/>
    </row>
    <row r="223" spans="6:6" s="159" customFormat="1" x14ac:dyDescent="0.2">
      <c r="F223" s="262"/>
    </row>
    <row r="224" spans="6:6" s="159" customFormat="1" x14ac:dyDescent="0.2">
      <c r="F224" s="262"/>
    </row>
    <row r="225" spans="6:6" s="159" customFormat="1" x14ac:dyDescent="0.2">
      <c r="F225" s="262"/>
    </row>
    <row r="226" spans="6:6" s="159" customFormat="1" x14ac:dyDescent="0.2">
      <c r="F226" s="262"/>
    </row>
    <row r="227" spans="6:6" s="159" customFormat="1" x14ac:dyDescent="0.2">
      <c r="F227" s="262"/>
    </row>
    <row r="228" spans="6:6" s="159" customFormat="1" x14ac:dyDescent="0.2">
      <c r="F228" s="262"/>
    </row>
    <row r="229" spans="6:6" s="159" customFormat="1" x14ac:dyDescent="0.2">
      <c r="F229" s="262"/>
    </row>
    <row r="230" spans="6:6" s="159" customFormat="1" x14ac:dyDescent="0.2">
      <c r="F230" s="262"/>
    </row>
    <row r="231" spans="6:6" s="159" customFormat="1" x14ac:dyDescent="0.2">
      <c r="F231" s="262"/>
    </row>
    <row r="232" spans="6:6" s="159" customFormat="1" x14ac:dyDescent="0.2">
      <c r="F232" s="262"/>
    </row>
    <row r="233" spans="6:6" s="159" customFormat="1" x14ac:dyDescent="0.2">
      <c r="F233" s="262"/>
    </row>
    <row r="234" spans="6:6" s="159" customFormat="1" x14ac:dyDescent="0.2">
      <c r="F234" s="262"/>
    </row>
    <row r="235" spans="6:6" s="159" customFormat="1" x14ac:dyDescent="0.2">
      <c r="F235" s="262"/>
    </row>
    <row r="236" spans="6:6" s="159" customFormat="1" x14ac:dyDescent="0.2">
      <c r="F236" s="262"/>
    </row>
    <row r="237" spans="6:6" s="159" customFormat="1" x14ac:dyDescent="0.2">
      <c r="F237" s="262"/>
    </row>
    <row r="238" spans="6:6" s="159" customFormat="1" x14ac:dyDescent="0.2">
      <c r="F238" s="262"/>
    </row>
    <row r="239" spans="6:6" s="159" customFormat="1" x14ac:dyDescent="0.2">
      <c r="F239" s="262"/>
    </row>
    <row r="240" spans="6:6" s="159" customFormat="1" x14ac:dyDescent="0.2">
      <c r="F240" s="262"/>
    </row>
    <row r="241" spans="6:6" s="159" customFormat="1" x14ac:dyDescent="0.2">
      <c r="F241" s="262"/>
    </row>
    <row r="242" spans="6:6" s="159" customFormat="1" x14ac:dyDescent="0.2">
      <c r="F242" s="262"/>
    </row>
    <row r="243" spans="6:6" s="159" customFormat="1" x14ac:dyDescent="0.2">
      <c r="F243" s="262"/>
    </row>
    <row r="244" spans="6:6" s="159" customFormat="1" x14ac:dyDescent="0.2">
      <c r="F244" s="262"/>
    </row>
    <row r="245" spans="6:6" s="159" customFormat="1" x14ac:dyDescent="0.2">
      <c r="F245" s="262"/>
    </row>
    <row r="246" spans="6:6" s="159" customFormat="1" x14ac:dyDescent="0.2">
      <c r="F246" s="262"/>
    </row>
    <row r="247" spans="6:6" s="159" customFormat="1" x14ac:dyDescent="0.2">
      <c r="F247" s="262"/>
    </row>
    <row r="248" spans="6:6" s="159" customFormat="1" x14ac:dyDescent="0.2">
      <c r="F248" s="262"/>
    </row>
    <row r="249" spans="6:6" s="159" customFormat="1" x14ac:dyDescent="0.2">
      <c r="F249" s="262"/>
    </row>
    <row r="250" spans="6:6" s="159" customFormat="1" x14ac:dyDescent="0.2">
      <c r="F250" s="262"/>
    </row>
    <row r="251" spans="6:6" s="159" customFormat="1" x14ac:dyDescent="0.2">
      <c r="F251" s="262"/>
    </row>
    <row r="252" spans="6:6" s="159" customFormat="1" x14ac:dyDescent="0.2">
      <c r="F252" s="262"/>
    </row>
    <row r="253" spans="6:6" s="159" customFormat="1" x14ac:dyDescent="0.2">
      <c r="F253" s="262"/>
    </row>
    <row r="254" spans="6:6" s="159" customFormat="1" x14ac:dyDescent="0.2">
      <c r="F254" s="262"/>
    </row>
    <row r="255" spans="6:6" s="159" customFormat="1" x14ac:dyDescent="0.2">
      <c r="F255" s="262"/>
    </row>
    <row r="256" spans="6:6" s="159" customFormat="1" x14ac:dyDescent="0.2">
      <c r="F256" s="262"/>
    </row>
    <row r="257" spans="6:6" s="159" customFormat="1" x14ac:dyDescent="0.2">
      <c r="F257" s="262"/>
    </row>
    <row r="258" spans="6:6" s="159" customFormat="1" x14ac:dyDescent="0.2">
      <c r="F258" s="262"/>
    </row>
    <row r="259" spans="6:6" s="159" customFormat="1" x14ac:dyDescent="0.2">
      <c r="F259" s="262"/>
    </row>
    <row r="260" spans="6:6" s="159" customFormat="1" x14ac:dyDescent="0.2">
      <c r="F260" s="262"/>
    </row>
    <row r="261" spans="6:6" s="159" customFormat="1" x14ac:dyDescent="0.2">
      <c r="F261" s="262"/>
    </row>
    <row r="262" spans="6:6" s="159" customFormat="1" x14ac:dyDescent="0.2">
      <c r="F262" s="262"/>
    </row>
    <row r="263" spans="6:6" s="159" customFormat="1" x14ac:dyDescent="0.2">
      <c r="F263" s="262"/>
    </row>
    <row r="264" spans="6:6" s="159" customFormat="1" x14ac:dyDescent="0.2">
      <c r="F264" s="262"/>
    </row>
    <row r="265" spans="6:6" s="159" customFormat="1" x14ac:dyDescent="0.2">
      <c r="F265" s="262"/>
    </row>
    <row r="266" spans="6:6" s="159" customFormat="1" x14ac:dyDescent="0.2">
      <c r="F266" s="262"/>
    </row>
    <row r="267" spans="6:6" s="159" customFormat="1" x14ac:dyDescent="0.2">
      <c r="F267" s="262"/>
    </row>
    <row r="268" spans="6:6" s="159" customFormat="1" x14ac:dyDescent="0.2">
      <c r="F268" s="262"/>
    </row>
    <row r="269" spans="6:6" s="159" customFormat="1" x14ac:dyDescent="0.2">
      <c r="F269" s="262"/>
    </row>
    <row r="270" spans="6:6" s="159" customFormat="1" x14ac:dyDescent="0.2">
      <c r="F270" s="262"/>
    </row>
    <row r="271" spans="6:6" s="159" customFormat="1" x14ac:dyDescent="0.2">
      <c r="F271" s="262"/>
    </row>
    <row r="272" spans="6:6" s="159" customFormat="1" x14ac:dyDescent="0.2">
      <c r="F272" s="262"/>
    </row>
    <row r="273" spans="6:6" s="159" customFormat="1" x14ac:dyDescent="0.2">
      <c r="F273" s="262"/>
    </row>
    <row r="274" spans="6:6" s="159" customFormat="1" x14ac:dyDescent="0.2">
      <c r="F274" s="262"/>
    </row>
    <row r="275" spans="6:6" s="159" customFormat="1" x14ac:dyDescent="0.2">
      <c r="F275" s="262"/>
    </row>
    <row r="276" spans="6:6" s="159" customFormat="1" x14ac:dyDescent="0.2">
      <c r="F276" s="262"/>
    </row>
    <row r="277" spans="6:6" s="159" customFormat="1" x14ac:dyDescent="0.2">
      <c r="F277" s="262"/>
    </row>
    <row r="278" spans="6:6" s="159" customFormat="1" x14ac:dyDescent="0.2">
      <c r="F278" s="262"/>
    </row>
    <row r="279" spans="6:6" s="159" customFormat="1" x14ac:dyDescent="0.2">
      <c r="F279" s="262"/>
    </row>
    <row r="280" spans="6:6" s="159" customFormat="1" x14ac:dyDescent="0.2">
      <c r="F280" s="262"/>
    </row>
    <row r="281" spans="6:6" s="159" customFormat="1" x14ac:dyDescent="0.2">
      <c r="F281" s="262"/>
    </row>
    <row r="282" spans="6:6" s="159" customFormat="1" x14ac:dyDescent="0.2">
      <c r="F282" s="262"/>
    </row>
    <row r="283" spans="6:6" s="159" customFormat="1" x14ac:dyDescent="0.2">
      <c r="F283" s="262"/>
    </row>
    <row r="284" spans="6:6" s="159" customFormat="1" x14ac:dyDescent="0.2">
      <c r="F284" s="262"/>
    </row>
    <row r="285" spans="6:6" s="159" customFormat="1" x14ac:dyDescent="0.2">
      <c r="F285" s="262"/>
    </row>
    <row r="286" spans="6:6" s="159" customFormat="1" x14ac:dyDescent="0.2">
      <c r="F286" s="262"/>
    </row>
    <row r="287" spans="6:6" s="159" customFormat="1" x14ac:dyDescent="0.2">
      <c r="F287" s="262"/>
    </row>
    <row r="288" spans="6:6" s="159" customFormat="1" x14ac:dyDescent="0.2">
      <c r="F288" s="262"/>
    </row>
    <row r="289" spans="6:6" s="159" customFormat="1" x14ac:dyDescent="0.2">
      <c r="F289" s="262"/>
    </row>
    <row r="290" spans="6:6" s="159" customFormat="1" x14ac:dyDescent="0.2">
      <c r="F290" s="262"/>
    </row>
    <row r="291" spans="6:6" s="159" customFormat="1" x14ac:dyDescent="0.2">
      <c r="F291" s="262"/>
    </row>
    <row r="292" spans="6:6" s="159" customFormat="1" x14ac:dyDescent="0.2">
      <c r="F292" s="262"/>
    </row>
    <row r="293" spans="6:6" s="159" customFormat="1" x14ac:dyDescent="0.2">
      <c r="F293" s="262"/>
    </row>
    <row r="294" spans="6:6" s="159" customFormat="1" x14ac:dyDescent="0.2">
      <c r="F294" s="262"/>
    </row>
    <row r="295" spans="6:6" s="159" customFormat="1" x14ac:dyDescent="0.2">
      <c r="F295" s="262"/>
    </row>
    <row r="296" spans="6:6" s="159" customFormat="1" x14ac:dyDescent="0.2">
      <c r="F296" s="262"/>
    </row>
    <row r="297" spans="6:6" s="159" customFormat="1" x14ac:dyDescent="0.2">
      <c r="F297" s="262"/>
    </row>
    <row r="298" spans="6:6" s="159" customFormat="1" x14ac:dyDescent="0.2">
      <c r="F298" s="262"/>
    </row>
    <row r="299" spans="6:6" s="159" customFormat="1" x14ac:dyDescent="0.2">
      <c r="F299" s="262"/>
    </row>
    <row r="300" spans="6:6" s="159" customFormat="1" x14ac:dyDescent="0.2">
      <c r="F300" s="262"/>
    </row>
    <row r="301" spans="6:6" s="159" customFormat="1" x14ac:dyDescent="0.2">
      <c r="F301" s="262"/>
    </row>
    <row r="302" spans="6:6" s="159" customFormat="1" x14ac:dyDescent="0.2">
      <c r="F302" s="262"/>
    </row>
    <row r="303" spans="6:6" s="159" customFormat="1" x14ac:dyDescent="0.2">
      <c r="F303" s="262"/>
    </row>
    <row r="304" spans="6:6" s="159" customFormat="1" x14ac:dyDescent="0.2">
      <c r="F304" s="262"/>
    </row>
    <row r="305" spans="6:6" s="159" customFormat="1" x14ac:dyDescent="0.2">
      <c r="F305" s="262"/>
    </row>
    <row r="306" spans="6:6" s="159" customFormat="1" x14ac:dyDescent="0.2">
      <c r="F306" s="262"/>
    </row>
    <row r="307" spans="6:6" s="159" customFormat="1" x14ac:dyDescent="0.2">
      <c r="F307" s="262"/>
    </row>
    <row r="308" spans="6:6" s="159" customFormat="1" x14ac:dyDescent="0.2">
      <c r="F308" s="262"/>
    </row>
    <row r="309" spans="6:6" s="159" customFormat="1" x14ac:dyDescent="0.2">
      <c r="F309" s="262"/>
    </row>
    <row r="310" spans="6:6" s="159" customFormat="1" x14ac:dyDescent="0.2">
      <c r="F310" s="262"/>
    </row>
    <row r="311" spans="6:6" s="159" customFormat="1" x14ac:dyDescent="0.2">
      <c r="F311" s="262"/>
    </row>
    <row r="312" spans="6:6" s="159" customFormat="1" x14ac:dyDescent="0.2">
      <c r="F312" s="262"/>
    </row>
    <row r="313" spans="6:6" s="159" customFormat="1" x14ac:dyDescent="0.2">
      <c r="F313" s="262"/>
    </row>
    <row r="314" spans="6:6" s="159" customFormat="1" x14ac:dyDescent="0.2">
      <c r="F314" s="262"/>
    </row>
    <row r="315" spans="6:6" s="159" customFormat="1" x14ac:dyDescent="0.2">
      <c r="F315" s="262"/>
    </row>
    <row r="316" spans="6:6" s="159" customFormat="1" x14ac:dyDescent="0.2">
      <c r="F316" s="262"/>
    </row>
    <row r="317" spans="6:6" s="159" customFormat="1" x14ac:dyDescent="0.2">
      <c r="F317" s="262"/>
    </row>
    <row r="318" spans="6:6" s="159" customFormat="1" x14ac:dyDescent="0.2">
      <c r="F318" s="262"/>
    </row>
    <row r="319" spans="6:6" s="159" customFormat="1" x14ac:dyDescent="0.2">
      <c r="F319" s="262"/>
    </row>
    <row r="320" spans="6:6" s="159" customFormat="1" x14ac:dyDescent="0.2">
      <c r="F320" s="262"/>
    </row>
    <row r="321" spans="6:6" s="159" customFormat="1" x14ac:dyDescent="0.2">
      <c r="F321" s="262"/>
    </row>
    <row r="322" spans="6:6" s="159" customFormat="1" x14ac:dyDescent="0.2">
      <c r="F322" s="262"/>
    </row>
    <row r="323" spans="6:6" s="159" customFormat="1" x14ac:dyDescent="0.2">
      <c r="F323" s="262"/>
    </row>
    <row r="324" spans="6:6" s="159" customFormat="1" x14ac:dyDescent="0.2">
      <c r="F324" s="262"/>
    </row>
    <row r="325" spans="6:6" s="159" customFormat="1" x14ac:dyDescent="0.2">
      <c r="F325" s="262"/>
    </row>
    <row r="326" spans="6:6" s="159" customFormat="1" x14ac:dyDescent="0.2">
      <c r="F326" s="262"/>
    </row>
    <row r="327" spans="6:6" s="159" customFormat="1" x14ac:dyDescent="0.2">
      <c r="F327" s="262"/>
    </row>
    <row r="328" spans="6:6" s="159" customFormat="1" x14ac:dyDescent="0.2">
      <c r="F328" s="262"/>
    </row>
    <row r="329" spans="6:6" s="159" customFormat="1" x14ac:dyDescent="0.2">
      <c r="F329" s="262"/>
    </row>
    <row r="330" spans="6:6" s="159" customFormat="1" x14ac:dyDescent="0.2">
      <c r="F330" s="262"/>
    </row>
    <row r="331" spans="6:6" s="159" customFormat="1" x14ac:dyDescent="0.2">
      <c r="F331" s="262"/>
    </row>
    <row r="332" spans="6:6" s="159" customFormat="1" x14ac:dyDescent="0.2">
      <c r="F332" s="262"/>
    </row>
    <row r="333" spans="6:6" s="159" customFormat="1" x14ac:dyDescent="0.2">
      <c r="F333" s="262"/>
    </row>
    <row r="334" spans="6:6" s="159" customFormat="1" x14ac:dyDescent="0.2">
      <c r="F334" s="262"/>
    </row>
    <row r="335" spans="6:6" s="159" customFormat="1" x14ac:dyDescent="0.2">
      <c r="F335" s="262"/>
    </row>
    <row r="336" spans="6:6" s="159" customFormat="1" x14ac:dyDescent="0.2">
      <c r="F336" s="262"/>
    </row>
    <row r="337" spans="6:6" s="159" customFormat="1" x14ac:dyDescent="0.2">
      <c r="F337" s="262"/>
    </row>
    <row r="338" spans="6:6" s="159" customFormat="1" x14ac:dyDescent="0.2">
      <c r="F338" s="262"/>
    </row>
    <row r="339" spans="6:6" s="159" customFormat="1" x14ac:dyDescent="0.2">
      <c r="F339" s="262"/>
    </row>
    <row r="340" spans="6:6" s="159" customFormat="1" x14ac:dyDescent="0.2">
      <c r="F340" s="262"/>
    </row>
    <row r="341" spans="6:6" s="159" customFormat="1" x14ac:dyDescent="0.2">
      <c r="F341" s="262"/>
    </row>
    <row r="342" spans="6:6" s="159" customFormat="1" x14ac:dyDescent="0.2">
      <c r="F342" s="262"/>
    </row>
    <row r="343" spans="6:6" s="159" customFormat="1" x14ac:dyDescent="0.2">
      <c r="F343" s="262"/>
    </row>
    <row r="344" spans="6:6" s="159" customFormat="1" x14ac:dyDescent="0.2">
      <c r="F344" s="262"/>
    </row>
    <row r="345" spans="6:6" s="159" customFormat="1" x14ac:dyDescent="0.2">
      <c r="F345" s="262"/>
    </row>
    <row r="346" spans="6:6" s="159" customFormat="1" x14ac:dyDescent="0.2">
      <c r="F346" s="262"/>
    </row>
    <row r="347" spans="6:6" s="159" customFormat="1" x14ac:dyDescent="0.2">
      <c r="F347" s="262"/>
    </row>
    <row r="348" spans="6:6" s="159" customFormat="1" x14ac:dyDescent="0.2">
      <c r="F348" s="262"/>
    </row>
    <row r="349" spans="6:6" s="159" customFormat="1" x14ac:dyDescent="0.2">
      <c r="F349" s="262"/>
    </row>
    <row r="350" spans="6:6" s="159" customFormat="1" x14ac:dyDescent="0.2">
      <c r="F350" s="262"/>
    </row>
    <row r="351" spans="6:6" s="159" customFormat="1" x14ac:dyDescent="0.2">
      <c r="F351" s="262"/>
    </row>
    <row r="352" spans="6:6" s="159" customFormat="1" x14ac:dyDescent="0.2">
      <c r="F352" s="262"/>
    </row>
    <row r="353" spans="6:6" s="159" customFormat="1" x14ac:dyDescent="0.2">
      <c r="F353" s="262"/>
    </row>
    <row r="354" spans="6:6" s="159" customFormat="1" x14ac:dyDescent="0.2">
      <c r="F354" s="262"/>
    </row>
    <row r="355" spans="6:6" s="159" customFormat="1" x14ac:dyDescent="0.2">
      <c r="F355" s="262"/>
    </row>
    <row r="356" spans="6:6" s="159" customFormat="1" x14ac:dyDescent="0.2">
      <c r="F356" s="262"/>
    </row>
    <row r="357" spans="6:6" s="159" customFormat="1" x14ac:dyDescent="0.2">
      <c r="F357" s="262"/>
    </row>
    <row r="358" spans="6:6" s="159" customFormat="1" x14ac:dyDescent="0.2">
      <c r="F358" s="262"/>
    </row>
    <row r="359" spans="6:6" s="159" customFormat="1" x14ac:dyDescent="0.2">
      <c r="F359" s="262"/>
    </row>
    <row r="360" spans="6:6" s="159" customFormat="1" x14ac:dyDescent="0.2">
      <c r="F360" s="262"/>
    </row>
    <row r="361" spans="6:6" s="159" customFormat="1" x14ac:dyDescent="0.2">
      <c r="F361" s="262"/>
    </row>
    <row r="362" spans="6:6" s="159" customFormat="1" x14ac:dyDescent="0.2">
      <c r="F362" s="262"/>
    </row>
    <row r="363" spans="6:6" s="159" customFormat="1" x14ac:dyDescent="0.2">
      <c r="F363" s="262"/>
    </row>
    <row r="364" spans="6:6" s="159" customFormat="1" x14ac:dyDescent="0.2">
      <c r="F364" s="262"/>
    </row>
    <row r="365" spans="6:6" s="159" customFormat="1" x14ac:dyDescent="0.2">
      <c r="F365" s="262"/>
    </row>
    <row r="366" spans="6:6" s="159" customFormat="1" x14ac:dyDescent="0.2">
      <c r="F366" s="262"/>
    </row>
    <row r="367" spans="6:6" s="159" customFormat="1" x14ac:dyDescent="0.2">
      <c r="F367" s="262"/>
    </row>
    <row r="368" spans="6:6" s="159" customFormat="1" x14ac:dyDescent="0.2">
      <c r="F368" s="262"/>
    </row>
    <row r="369" spans="6:6" s="159" customFormat="1" x14ac:dyDescent="0.2">
      <c r="F369" s="262"/>
    </row>
    <row r="370" spans="6:6" s="159" customFormat="1" x14ac:dyDescent="0.2">
      <c r="F370" s="262"/>
    </row>
    <row r="371" spans="6:6" s="159" customFormat="1" x14ac:dyDescent="0.2">
      <c r="F371" s="262"/>
    </row>
    <row r="372" spans="6:6" s="159" customFormat="1" x14ac:dyDescent="0.2">
      <c r="F372" s="262"/>
    </row>
    <row r="373" spans="6:6" s="159" customFormat="1" x14ac:dyDescent="0.2">
      <c r="F373" s="262"/>
    </row>
    <row r="374" spans="6:6" s="159" customFormat="1" x14ac:dyDescent="0.2">
      <c r="F374" s="262"/>
    </row>
    <row r="375" spans="6:6" s="159" customFormat="1" x14ac:dyDescent="0.2">
      <c r="F375" s="262"/>
    </row>
    <row r="376" spans="6:6" s="159" customFormat="1" x14ac:dyDescent="0.2">
      <c r="F376" s="262"/>
    </row>
    <row r="377" spans="6:6" s="159" customFormat="1" x14ac:dyDescent="0.2">
      <c r="F377" s="262"/>
    </row>
    <row r="378" spans="6:6" s="159" customFormat="1" x14ac:dyDescent="0.2">
      <c r="F378" s="262"/>
    </row>
    <row r="379" spans="6:6" s="159" customFormat="1" x14ac:dyDescent="0.2">
      <c r="F379" s="262"/>
    </row>
    <row r="380" spans="6:6" s="159" customFormat="1" x14ac:dyDescent="0.2">
      <c r="F380" s="262"/>
    </row>
    <row r="381" spans="6:6" s="159" customFormat="1" x14ac:dyDescent="0.2">
      <c r="F381" s="262"/>
    </row>
    <row r="382" spans="6:6" s="159" customFormat="1" x14ac:dyDescent="0.2">
      <c r="F382" s="262"/>
    </row>
    <row r="383" spans="6:6" s="159" customFormat="1" x14ac:dyDescent="0.2">
      <c r="F383" s="262"/>
    </row>
    <row r="384" spans="6:6" s="159" customFormat="1" x14ac:dyDescent="0.2">
      <c r="F384" s="262"/>
    </row>
    <row r="385" spans="6:6" s="159" customFormat="1" x14ac:dyDescent="0.2">
      <c r="F385" s="262"/>
    </row>
    <row r="386" spans="6:6" s="159" customFormat="1" x14ac:dyDescent="0.2">
      <c r="F386" s="262"/>
    </row>
    <row r="387" spans="6:6" s="159" customFormat="1" x14ac:dyDescent="0.2">
      <c r="F387" s="262"/>
    </row>
    <row r="388" spans="6:6" s="159" customFormat="1" x14ac:dyDescent="0.2">
      <c r="F388" s="262"/>
    </row>
    <row r="389" spans="6:6" s="159" customFormat="1" x14ac:dyDescent="0.2">
      <c r="F389" s="262"/>
    </row>
    <row r="390" spans="6:6" s="159" customFormat="1" x14ac:dyDescent="0.2">
      <c r="F390" s="262"/>
    </row>
    <row r="391" spans="6:6" s="159" customFormat="1" x14ac:dyDescent="0.2">
      <c r="F391" s="262"/>
    </row>
    <row r="392" spans="6:6" s="159" customFormat="1" x14ac:dyDescent="0.2">
      <c r="F392" s="262"/>
    </row>
    <row r="393" spans="6:6" s="159" customFormat="1" x14ac:dyDescent="0.2">
      <c r="F393" s="262"/>
    </row>
    <row r="394" spans="6:6" s="159" customFormat="1" x14ac:dyDescent="0.2">
      <c r="F394" s="262"/>
    </row>
    <row r="395" spans="6:6" s="159" customFormat="1" x14ac:dyDescent="0.2">
      <c r="F395" s="262"/>
    </row>
    <row r="396" spans="6:6" s="159" customFormat="1" x14ac:dyDescent="0.2">
      <c r="F396" s="262"/>
    </row>
    <row r="397" spans="6:6" s="159" customFormat="1" x14ac:dyDescent="0.2">
      <c r="F397" s="262"/>
    </row>
    <row r="398" spans="6:6" s="159" customFormat="1" x14ac:dyDescent="0.2">
      <c r="F398" s="262"/>
    </row>
    <row r="399" spans="6:6" s="159" customFormat="1" x14ac:dyDescent="0.2">
      <c r="F399" s="262"/>
    </row>
    <row r="400" spans="6:6" s="159" customFormat="1" x14ac:dyDescent="0.2">
      <c r="F400" s="262"/>
    </row>
    <row r="401" spans="6:6" s="159" customFormat="1" x14ac:dyDescent="0.2">
      <c r="F401" s="262"/>
    </row>
    <row r="402" spans="6:6" s="159" customFormat="1" x14ac:dyDescent="0.2">
      <c r="F402" s="262"/>
    </row>
    <row r="403" spans="6:6" s="159" customFormat="1" x14ac:dyDescent="0.2">
      <c r="F403" s="262"/>
    </row>
    <row r="404" spans="6:6" s="159" customFormat="1" x14ac:dyDescent="0.2">
      <c r="F404" s="262"/>
    </row>
    <row r="405" spans="6:6" s="159" customFormat="1" x14ac:dyDescent="0.2">
      <c r="F405" s="262"/>
    </row>
    <row r="406" spans="6:6" s="159" customFormat="1" x14ac:dyDescent="0.2">
      <c r="F406" s="262"/>
    </row>
    <row r="407" spans="6:6" s="159" customFormat="1" x14ac:dyDescent="0.2">
      <c r="F407" s="262"/>
    </row>
    <row r="408" spans="6:6" s="159" customFormat="1" x14ac:dyDescent="0.2">
      <c r="F408" s="262"/>
    </row>
    <row r="409" spans="6:6" s="159" customFormat="1" x14ac:dyDescent="0.2">
      <c r="F409" s="262"/>
    </row>
    <row r="410" spans="6:6" s="159" customFormat="1" x14ac:dyDescent="0.2">
      <c r="F410" s="262"/>
    </row>
    <row r="411" spans="6:6" s="159" customFormat="1" x14ac:dyDescent="0.2">
      <c r="F411" s="262"/>
    </row>
    <row r="412" spans="6:6" s="159" customFormat="1" x14ac:dyDescent="0.2">
      <c r="F412" s="262"/>
    </row>
    <row r="413" spans="6:6" s="159" customFormat="1" x14ac:dyDescent="0.2">
      <c r="F413" s="262"/>
    </row>
    <row r="414" spans="6:6" s="159" customFormat="1" x14ac:dyDescent="0.2">
      <c r="F414" s="262"/>
    </row>
    <row r="415" spans="6:6" s="159" customFormat="1" x14ac:dyDescent="0.2">
      <c r="F415" s="262"/>
    </row>
    <row r="416" spans="6:6" s="159" customFormat="1" x14ac:dyDescent="0.2">
      <c r="F416" s="262"/>
    </row>
    <row r="417" spans="6:6" s="159" customFormat="1" x14ac:dyDescent="0.2">
      <c r="F417" s="262"/>
    </row>
    <row r="418" spans="6:6" s="159" customFormat="1" x14ac:dyDescent="0.2">
      <c r="F418" s="262"/>
    </row>
    <row r="419" spans="6:6" s="159" customFormat="1" x14ac:dyDescent="0.2">
      <c r="F419" s="262"/>
    </row>
    <row r="420" spans="6:6" s="159" customFormat="1" x14ac:dyDescent="0.2">
      <c r="F420" s="262"/>
    </row>
    <row r="421" spans="6:6" s="159" customFormat="1" x14ac:dyDescent="0.2">
      <c r="F421" s="262"/>
    </row>
    <row r="422" spans="6:6" s="159" customFormat="1" x14ac:dyDescent="0.2">
      <c r="F422" s="262"/>
    </row>
    <row r="423" spans="6:6" s="159" customFormat="1" x14ac:dyDescent="0.2">
      <c r="F423" s="262"/>
    </row>
    <row r="424" spans="6:6" s="159" customFormat="1" x14ac:dyDescent="0.2">
      <c r="F424" s="262"/>
    </row>
    <row r="425" spans="6:6" s="159" customFormat="1" x14ac:dyDescent="0.2">
      <c r="F425" s="262"/>
    </row>
    <row r="426" spans="6:6" s="159" customFormat="1" x14ac:dyDescent="0.2">
      <c r="F426" s="262"/>
    </row>
    <row r="427" spans="6:6" s="159" customFormat="1" x14ac:dyDescent="0.2">
      <c r="F427" s="262"/>
    </row>
    <row r="428" spans="6:6" s="159" customFormat="1" x14ac:dyDescent="0.2">
      <c r="F428" s="262"/>
    </row>
    <row r="429" spans="6:6" s="159" customFormat="1" x14ac:dyDescent="0.2">
      <c r="F429" s="262"/>
    </row>
    <row r="430" spans="6:6" s="159" customFormat="1" x14ac:dyDescent="0.2">
      <c r="F430" s="262"/>
    </row>
    <row r="431" spans="6:6" s="159" customFormat="1" x14ac:dyDescent="0.2">
      <c r="F431" s="262"/>
    </row>
    <row r="432" spans="6:6" s="159" customFormat="1" x14ac:dyDescent="0.2">
      <c r="F432" s="262"/>
    </row>
    <row r="433" spans="6:6" s="159" customFormat="1" x14ac:dyDescent="0.2">
      <c r="F433" s="262"/>
    </row>
    <row r="434" spans="6:6" s="159" customFormat="1" x14ac:dyDescent="0.2">
      <c r="F434" s="262"/>
    </row>
    <row r="435" spans="6:6" s="159" customFormat="1" x14ac:dyDescent="0.2">
      <c r="F435" s="262"/>
    </row>
    <row r="436" spans="6:6" s="159" customFormat="1" x14ac:dyDescent="0.2">
      <c r="F436" s="262"/>
    </row>
    <row r="437" spans="6:6" s="159" customFormat="1" x14ac:dyDescent="0.2">
      <c r="F437" s="262"/>
    </row>
    <row r="438" spans="6:6" s="159" customFormat="1" x14ac:dyDescent="0.2">
      <c r="F438" s="262"/>
    </row>
    <row r="439" spans="6:6" s="159" customFormat="1" x14ac:dyDescent="0.2">
      <c r="F439" s="262"/>
    </row>
    <row r="440" spans="6:6" s="159" customFormat="1" x14ac:dyDescent="0.2">
      <c r="F440" s="262"/>
    </row>
    <row r="441" spans="6:6" s="159" customFormat="1" x14ac:dyDescent="0.2">
      <c r="F441" s="262"/>
    </row>
    <row r="442" spans="6:6" s="159" customFormat="1" x14ac:dyDescent="0.2">
      <c r="F442" s="262"/>
    </row>
    <row r="443" spans="6:6" s="159" customFormat="1" x14ac:dyDescent="0.2">
      <c r="F443" s="262"/>
    </row>
    <row r="444" spans="6:6" s="159" customFormat="1" x14ac:dyDescent="0.2">
      <c r="F444" s="262"/>
    </row>
    <row r="445" spans="6:6" s="159" customFormat="1" x14ac:dyDescent="0.2">
      <c r="F445" s="262"/>
    </row>
    <row r="446" spans="6:6" s="159" customFormat="1" x14ac:dyDescent="0.2">
      <c r="F446" s="262"/>
    </row>
    <row r="447" spans="6:6" s="159" customFormat="1" x14ac:dyDescent="0.2">
      <c r="F447" s="262"/>
    </row>
    <row r="448" spans="6:6" s="159" customFormat="1" x14ac:dyDescent="0.2">
      <c r="F448" s="262"/>
    </row>
    <row r="449" spans="6:6" s="159" customFormat="1" x14ac:dyDescent="0.2">
      <c r="F449" s="262"/>
    </row>
    <row r="450" spans="6:6" s="159" customFormat="1" x14ac:dyDescent="0.2">
      <c r="F450" s="262"/>
    </row>
    <row r="451" spans="6:6" s="159" customFormat="1" x14ac:dyDescent="0.2">
      <c r="F451" s="262"/>
    </row>
    <row r="452" spans="6:6" s="159" customFormat="1" x14ac:dyDescent="0.2">
      <c r="F452" s="262"/>
    </row>
    <row r="453" spans="6:6" s="159" customFormat="1" x14ac:dyDescent="0.2">
      <c r="F453" s="262"/>
    </row>
    <row r="454" spans="6:6" s="159" customFormat="1" x14ac:dyDescent="0.2">
      <c r="F454" s="262"/>
    </row>
    <row r="455" spans="6:6" s="159" customFormat="1" x14ac:dyDescent="0.2">
      <c r="F455" s="262"/>
    </row>
    <row r="456" spans="6:6" s="159" customFormat="1" x14ac:dyDescent="0.2">
      <c r="F456" s="262"/>
    </row>
    <row r="457" spans="6:6" s="159" customFormat="1" x14ac:dyDescent="0.2">
      <c r="F457" s="262"/>
    </row>
    <row r="458" spans="6:6" s="159" customFormat="1" x14ac:dyDescent="0.2">
      <c r="F458" s="262"/>
    </row>
    <row r="459" spans="6:6" s="159" customFormat="1" x14ac:dyDescent="0.2">
      <c r="F459" s="262"/>
    </row>
    <row r="460" spans="6:6" s="159" customFormat="1" x14ac:dyDescent="0.2">
      <c r="F460" s="262"/>
    </row>
    <row r="461" spans="6:6" s="159" customFormat="1" x14ac:dyDescent="0.2">
      <c r="F461" s="262"/>
    </row>
    <row r="462" spans="6:6" s="159" customFormat="1" x14ac:dyDescent="0.2">
      <c r="F462" s="262"/>
    </row>
    <row r="463" spans="6:6" s="159" customFormat="1" x14ac:dyDescent="0.2">
      <c r="F463" s="262"/>
    </row>
    <row r="464" spans="6:6" s="159" customFormat="1" x14ac:dyDescent="0.2">
      <c r="F464" s="262"/>
    </row>
    <row r="465" spans="6:6" s="159" customFormat="1" x14ac:dyDescent="0.2">
      <c r="F465" s="262"/>
    </row>
    <row r="466" spans="6:6" s="159" customFormat="1" x14ac:dyDescent="0.2">
      <c r="F466" s="262"/>
    </row>
    <row r="467" spans="6:6" s="159" customFormat="1" x14ac:dyDescent="0.2">
      <c r="F467" s="262"/>
    </row>
    <row r="468" spans="6:6" s="159" customFormat="1" x14ac:dyDescent="0.2">
      <c r="F468" s="262"/>
    </row>
    <row r="469" spans="6:6" s="159" customFormat="1" x14ac:dyDescent="0.2">
      <c r="F469" s="262"/>
    </row>
    <row r="470" spans="6:6" s="159" customFormat="1" x14ac:dyDescent="0.2">
      <c r="F470" s="262"/>
    </row>
    <row r="471" spans="6:6" s="159" customFormat="1" x14ac:dyDescent="0.2">
      <c r="F471" s="262"/>
    </row>
    <row r="472" spans="6:6" s="159" customFormat="1" x14ac:dyDescent="0.2">
      <c r="F472" s="262"/>
    </row>
    <row r="473" spans="6:6" s="159" customFormat="1" x14ac:dyDescent="0.2">
      <c r="F473" s="262"/>
    </row>
    <row r="474" spans="6:6" s="159" customFormat="1" x14ac:dyDescent="0.2">
      <c r="F474" s="262"/>
    </row>
    <row r="475" spans="6:6" s="159" customFormat="1" x14ac:dyDescent="0.2">
      <c r="F475" s="262"/>
    </row>
    <row r="476" spans="6:6" s="159" customFormat="1" x14ac:dyDescent="0.2">
      <c r="F476" s="262"/>
    </row>
    <row r="477" spans="6:6" s="159" customFormat="1" x14ac:dyDescent="0.2">
      <c r="F477" s="262"/>
    </row>
    <row r="478" spans="6:6" s="159" customFormat="1" x14ac:dyDescent="0.2">
      <c r="F478" s="262"/>
    </row>
    <row r="479" spans="6:6" s="159" customFormat="1" x14ac:dyDescent="0.2">
      <c r="F479" s="262"/>
    </row>
    <row r="480" spans="6:6" s="159" customFormat="1" x14ac:dyDescent="0.2">
      <c r="F480" s="262"/>
    </row>
    <row r="481" spans="6:6" s="159" customFormat="1" x14ac:dyDescent="0.2">
      <c r="F481" s="262"/>
    </row>
    <row r="482" spans="6:6" s="159" customFormat="1" x14ac:dyDescent="0.2">
      <c r="F482" s="262"/>
    </row>
    <row r="483" spans="6:6" s="159" customFormat="1" x14ac:dyDescent="0.2">
      <c r="F483" s="262"/>
    </row>
    <row r="484" spans="6:6" s="159" customFormat="1" x14ac:dyDescent="0.2">
      <c r="F484" s="262"/>
    </row>
    <row r="485" spans="6:6" s="159" customFormat="1" x14ac:dyDescent="0.2">
      <c r="F485" s="262"/>
    </row>
    <row r="486" spans="6:6" s="159" customFormat="1" x14ac:dyDescent="0.2">
      <c r="F486" s="262"/>
    </row>
    <row r="487" spans="6:6" s="159" customFormat="1" x14ac:dyDescent="0.2">
      <c r="F487" s="262"/>
    </row>
    <row r="488" spans="6:6" s="159" customFormat="1" x14ac:dyDescent="0.2">
      <c r="F488" s="262"/>
    </row>
    <row r="489" spans="6:6" s="159" customFormat="1" x14ac:dyDescent="0.2">
      <c r="F489" s="262"/>
    </row>
    <row r="490" spans="6:6" s="159" customFormat="1" x14ac:dyDescent="0.2">
      <c r="F490" s="262"/>
    </row>
    <row r="491" spans="6:6" s="159" customFormat="1" x14ac:dyDescent="0.2">
      <c r="F491" s="262"/>
    </row>
    <row r="492" spans="6:6" s="159" customFormat="1" x14ac:dyDescent="0.2">
      <c r="F492" s="262"/>
    </row>
    <row r="493" spans="6:6" s="159" customFormat="1" x14ac:dyDescent="0.2">
      <c r="F493" s="262"/>
    </row>
    <row r="494" spans="6:6" s="159" customFormat="1" x14ac:dyDescent="0.2">
      <c r="F494" s="262"/>
    </row>
    <row r="495" spans="6:6" s="159" customFormat="1" x14ac:dyDescent="0.2">
      <c r="F495" s="262"/>
    </row>
    <row r="496" spans="6:6" s="159" customFormat="1" x14ac:dyDescent="0.2">
      <c r="F496" s="262"/>
    </row>
    <row r="497" spans="6:6" s="159" customFormat="1" x14ac:dyDescent="0.2">
      <c r="F497" s="262"/>
    </row>
    <row r="498" spans="6:6" s="159" customFormat="1" x14ac:dyDescent="0.2">
      <c r="F498" s="262"/>
    </row>
    <row r="499" spans="6:6" s="159" customFormat="1" x14ac:dyDescent="0.2">
      <c r="F499" s="262"/>
    </row>
    <row r="500" spans="6:6" s="159" customFormat="1" x14ac:dyDescent="0.2">
      <c r="F500" s="262"/>
    </row>
    <row r="501" spans="6:6" s="159" customFormat="1" x14ac:dyDescent="0.2">
      <c r="F501" s="262"/>
    </row>
    <row r="502" spans="6:6" s="159" customFormat="1" x14ac:dyDescent="0.2">
      <c r="F502" s="262"/>
    </row>
    <row r="503" spans="6:6" s="159" customFormat="1" x14ac:dyDescent="0.2">
      <c r="F503" s="262"/>
    </row>
    <row r="504" spans="6:6" s="159" customFormat="1" x14ac:dyDescent="0.2">
      <c r="F504" s="262"/>
    </row>
    <row r="505" spans="6:6" s="159" customFormat="1" x14ac:dyDescent="0.2">
      <c r="F505" s="262"/>
    </row>
    <row r="506" spans="6:6" s="159" customFormat="1" x14ac:dyDescent="0.2">
      <c r="F506" s="262"/>
    </row>
    <row r="507" spans="6:6" s="159" customFormat="1" x14ac:dyDescent="0.2">
      <c r="F507" s="262"/>
    </row>
    <row r="508" spans="6:6" s="159" customFormat="1" x14ac:dyDescent="0.2">
      <c r="F508" s="262"/>
    </row>
    <row r="509" spans="6:6" s="159" customFormat="1" x14ac:dyDescent="0.2">
      <c r="F509" s="262"/>
    </row>
    <row r="510" spans="6:6" s="159" customFormat="1" x14ac:dyDescent="0.2">
      <c r="F510" s="262"/>
    </row>
    <row r="511" spans="6:6" s="159" customFormat="1" x14ac:dyDescent="0.2">
      <c r="F511" s="262"/>
    </row>
    <row r="512" spans="6:6" s="159" customFormat="1" x14ac:dyDescent="0.2">
      <c r="F512" s="262"/>
    </row>
    <row r="513" spans="6:6" s="159" customFormat="1" x14ac:dyDescent="0.2">
      <c r="F513" s="262"/>
    </row>
    <row r="514" spans="6:6" s="159" customFormat="1" x14ac:dyDescent="0.2">
      <c r="F514" s="262"/>
    </row>
    <row r="515" spans="6:6" s="159" customFormat="1" x14ac:dyDescent="0.2">
      <c r="F515" s="262"/>
    </row>
    <row r="516" spans="6:6" s="159" customFormat="1" x14ac:dyDescent="0.2">
      <c r="F516" s="262"/>
    </row>
    <row r="517" spans="6:6" s="159" customFormat="1" x14ac:dyDescent="0.2">
      <c r="F517" s="262"/>
    </row>
    <row r="518" spans="6:6" s="159" customFormat="1" x14ac:dyDescent="0.2">
      <c r="F518" s="262"/>
    </row>
    <row r="519" spans="6:6" s="159" customFormat="1" x14ac:dyDescent="0.2">
      <c r="F519" s="262"/>
    </row>
    <row r="520" spans="6:6" s="159" customFormat="1" x14ac:dyDescent="0.2">
      <c r="F520" s="262"/>
    </row>
    <row r="521" spans="6:6" s="159" customFormat="1" x14ac:dyDescent="0.2">
      <c r="F521" s="262"/>
    </row>
    <row r="522" spans="6:6" s="159" customFormat="1" x14ac:dyDescent="0.2">
      <c r="F522" s="262"/>
    </row>
    <row r="523" spans="6:6" s="159" customFormat="1" x14ac:dyDescent="0.2">
      <c r="F523" s="262"/>
    </row>
    <row r="524" spans="6:6" s="159" customFormat="1" x14ac:dyDescent="0.2">
      <c r="F524" s="262"/>
    </row>
    <row r="525" spans="6:6" s="159" customFormat="1" x14ac:dyDescent="0.2">
      <c r="F525" s="262"/>
    </row>
    <row r="526" spans="6:6" s="159" customFormat="1" x14ac:dyDescent="0.2">
      <c r="F526" s="262"/>
    </row>
    <row r="527" spans="6:6" s="159" customFormat="1" x14ac:dyDescent="0.2">
      <c r="F527" s="262"/>
    </row>
    <row r="528" spans="6:6" s="159" customFormat="1" x14ac:dyDescent="0.2">
      <c r="F528" s="262"/>
    </row>
    <row r="529" spans="6:6" s="159" customFormat="1" x14ac:dyDescent="0.2">
      <c r="F529" s="262"/>
    </row>
    <row r="530" spans="6:6" s="159" customFormat="1" x14ac:dyDescent="0.2">
      <c r="F530" s="262"/>
    </row>
    <row r="531" spans="6:6" s="159" customFormat="1" x14ac:dyDescent="0.2">
      <c r="F531" s="262"/>
    </row>
    <row r="532" spans="6:6" s="159" customFormat="1" x14ac:dyDescent="0.2">
      <c r="F532" s="262"/>
    </row>
    <row r="533" spans="6:6" s="159" customFormat="1" x14ac:dyDescent="0.2">
      <c r="F533" s="262"/>
    </row>
    <row r="534" spans="6:6" s="159" customFormat="1" x14ac:dyDescent="0.2">
      <c r="F534" s="262"/>
    </row>
    <row r="535" spans="6:6" s="159" customFormat="1" x14ac:dyDescent="0.2">
      <c r="F535" s="262"/>
    </row>
    <row r="536" spans="6:6" s="159" customFormat="1" x14ac:dyDescent="0.2">
      <c r="F536" s="262"/>
    </row>
    <row r="537" spans="6:6" s="159" customFormat="1" x14ac:dyDescent="0.2">
      <c r="F537" s="262"/>
    </row>
    <row r="538" spans="6:6" s="159" customFormat="1" x14ac:dyDescent="0.2">
      <c r="F538" s="262"/>
    </row>
    <row r="539" spans="6:6" s="159" customFormat="1" x14ac:dyDescent="0.2">
      <c r="F539" s="262"/>
    </row>
    <row r="540" spans="6:6" s="159" customFormat="1" x14ac:dyDescent="0.2">
      <c r="F540" s="262"/>
    </row>
    <row r="541" spans="6:6" s="159" customFormat="1" x14ac:dyDescent="0.2">
      <c r="F541" s="262"/>
    </row>
    <row r="542" spans="6:6" s="159" customFormat="1" x14ac:dyDescent="0.2">
      <c r="F542" s="262"/>
    </row>
    <row r="543" spans="6:6" s="159" customFormat="1" x14ac:dyDescent="0.2">
      <c r="F543" s="262"/>
    </row>
    <row r="544" spans="6:6" s="159" customFormat="1" x14ac:dyDescent="0.2">
      <c r="F544" s="262"/>
    </row>
    <row r="545" spans="6:6" s="159" customFormat="1" x14ac:dyDescent="0.2">
      <c r="F545" s="262"/>
    </row>
    <row r="546" spans="6:6" s="159" customFormat="1" x14ac:dyDescent="0.2">
      <c r="F546" s="262"/>
    </row>
    <row r="547" spans="6:6" s="159" customFormat="1" x14ac:dyDescent="0.2">
      <c r="F547" s="262"/>
    </row>
    <row r="548" spans="6:6" s="159" customFormat="1" x14ac:dyDescent="0.2">
      <c r="F548" s="262"/>
    </row>
    <row r="549" spans="6:6" s="159" customFormat="1" x14ac:dyDescent="0.2">
      <c r="F549" s="262"/>
    </row>
    <row r="550" spans="6:6" s="159" customFormat="1" x14ac:dyDescent="0.2">
      <c r="F550" s="262"/>
    </row>
    <row r="551" spans="6:6" s="159" customFormat="1" x14ac:dyDescent="0.2">
      <c r="F551" s="262"/>
    </row>
    <row r="552" spans="6:6" s="159" customFormat="1" x14ac:dyDescent="0.2">
      <c r="F552" s="262"/>
    </row>
    <row r="553" spans="6:6" s="159" customFormat="1" x14ac:dyDescent="0.2">
      <c r="F553" s="262"/>
    </row>
    <row r="554" spans="6:6" s="159" customFormat="1" x14ac:dyDescent="0.2">
      <c r="F554" s="262"/>
    </row>
    <row r="555" spans="6:6" s="159" customFormat="1" x14ac:dyDescent="0.2">
      <c r="F555" s="262"/>
    </row>
    <row r="556" spans="6:6" s="159" customFormat="1" x14ac:dyDescent="0.2">
      <c r="F556" s="262"/>
    </row>
    <row r="557" spans="6:6" s="159" customFormat="1" x14ac:dyDescent="0.2">
      <c r="F557" s="262"/>
    </row>
    <row r="558" spans="6:6" s="159" customFormat="1" x14ac:dyDescent="0.2">
      <c r="F558" s="262"/>
    </row>
    <row r="559" spans="6:6" s="159" customFormat="1" x14ac:dyDescent="0.2">
      <c r="F559" s="262"/>
    </row>
    <row r="560" spans="6:6" s="159" customFormat="1" x14ac:dyDescent="0.2">
      <c r="F560" s="262"/>
    </row>
    <row r="561" spans="6:6" s="159" customFormat="1" x14ac:dyDescent="0.2">
      <c r="F561" s="262"/>
    </row>
    <row r="562" spans="6:6" s="159" customFormat="1" x14ac:dyDescent="0.2">
      <c r="F562" s="262"/>
    </row>
    <row r="563" spans="6:6" s="159" customFormat="1" x14ac:dyDescent="0.2">
      <c r="F563" s="262"/>
    </row>
    <row r="564" spans="6:6" s="159" customFormat="1" x14ac:dyDescent="0.2">
      <c r="F564" s="262"/>
    </row>
    <row r="565" spans="6:6" s="159" customFormat="1" x14ac:dyDescent="0.2">
      <c r="F565" s="262"/>
    </row>
    <row r="566" spans="6:6" s="159" customFormat="1" x14ac:dyDescent="0.2">
      <c r="F566" s="262"/>
    </row>
    <row r="567" spans="6:6" s="159" customFormat="1" x14ac:dyDescent="0.2">
      <c r="F567" s="262"/>
    </row>
    <row r="568" spans="6:6" s="159" customFormat="1" x14ac:dyDescent="0.2">
      <c r="F568" s="262"/>
    </row>
    <row r="569" spans="6:6" s="159" customFormat="1" x14ac:dyDescent="0.2">
      <c r="F569" s="262"/>
    </row>
    <row r="570" spans="6:6" s="159" customFormat="1" x14ac:dyDescent="0.2">
      <c r="F570" s="262"/>
    </row>
    <row r="571" spans="6:6" s="159" customFormat="1" x14ac:dyDescent="0.2">
      <c r="F571" s="262"/>
    </row>
    <row r="572" spans="6:6" s="159" customFormat="1" x14ac:dyDescent="0.2">
      <c r="F572" s="262"/>
    </row>
    <row r="573" spans="6:6" s="159" customFormat="1" x14ac:dyDescent="0.2">
      <c r="F573" s="262"/>
    </row>
    <row r="574" spans="6:6" s="159" customFormat="1" x14ac:dyDescent="0.2">
      <c r="F574" s="262"/>
    </row>
    <row r="575" spans="6:6" s="159" customFormat="1" x14ac:dyDescent="0.2">
      <c r="F575" s="262"/>
    </row>
    <row r="576" spans="6:6" s="159" customFormat="1" x14ac:dyDescent="0.2">
      <c r="F576" s="262"/>
    </row>
    <row r="577" spans="6:6" s="159" customFormat="1" x14ac:dyDescent="0.2">
      <c r="F577" s="262"/>
    </row>
    <row r="578" spans="6:6" s="159" customFormat="1" x14ac:dyDescent="0.2">
      <c r="F578" s="262"/>
    </row>
    <row r="579" spans="6:6" s="159" customFormat="1" x14ac:dyDescent="0.2">
      <c r="F579" s="262"/>
    </row>
    <row r="580" spans="6:6" s="159" customFormat="1" x14ac:dyDescent="0.2">
      <c r="F580" s="262"/>
    </row>
    <row r="581" spans="6:6" s="159" customFormat="1" x14ac:dyDescent="0.2">
      <c r="F581" s="262"/>
    </row>
    <row r="582" spans="6:6" s="159" customFormat="1" x14ac:dyDescent="0.2">
      <c r="F582" s="262"/>
    </row>
    <row r="583" spans="6:6" s="159" customFormat="1" x14ac:dyDescent="0.2">
      <c r="F583" s="262"/>
    </row>
    <row r="584" spans="6:6" s="159" customFormat="1" x14ac:dyDescent="0.2">
      <c r="F584" s="262"/>
    </row>
    <row r="585" spans="6:6" s="159" customFormat="1" x14ac:dyDescent="0.2">
      <c r="F585" s="262"/>
    </row>
    <row r="586" spans="6:6" s="159" customFormat="1" x14ac:dyDescent="0.2">
      <c r="F586" s="262"/>
    </row>
    <row r="587" spans="6:6" s="159" customFormat="1" x14ac:dyDescent="0.2">
      <c r="F587" s="262"/>
    </row>
    <row r="588" spans="6:6" s="159" customFormat="1" x14ac:dyDescent="0.2">
      <c r="F588" s="262"/>
    </row>
    <row r="589" spans="6:6" s="159" customFormat="1" x14ac:dyDescent="0.2">
      <c r="F589" s="262"/>
    </row>
    <row r="590" spans="6:6" s="159" customFormat="1" x14ac:dyDescent="0.2">
      <c r="F590" s="262"/>
    </row>
    <row r="591" spans="6:6" s="159" customFormat="1" x14ac:dyDescent="0.2">
      <c r="F591" s="262"/>
    </row>
    <row r="592" spans="6:6" s="159" customFormat="1" x14ac:dyDescent="0.2">
      <c r="F592" s="262"/>
    </row>
    <row r="593" spans="6:6" s="159" customFormat="1" x14ac:dyDescent="0.2">
      <c r="F593" s="262"/>
    </row>
    <row r="594" spans="6:6" s="159" customFormat="1" x14ac:dyDescent="0.2">
      <c r="F594" s="262"/>
    </row>
    <row r="595" spans="6:6" s="159" customFormat="1" x14ac:dyDescent="0.2">
      <c r="F595" s="262"/>
    </row>
    <row r="596" spans="6:6" s="159" customFormat="1" x14ac:dyDescent="0.2">
      <c r="F596" s="262"/>
    </row>
    <row r="597" spans="6:6" s="159" customFormat="1" x14ac:dyDescent="0.2">
      <c r="F597" s="262"/>
    </row>
    <row r="598" spans="6:6" s="159" customFormat="1" x14ac:dyDescent="0.2">
      <c r="F598" s="262"/>
    </row>
    <row r="599" spans="6:6" s="159" customFormat="1" x14ac:dyDescent="0.2">
      <c r="F599" s="262"/>
    </row>
    <row r="600" spans="6:6" s="159" customFormat="1" x14ac:dyDescent="0.2">
      <c r="F600" s="262"/>
    </row>
    <row r="601" spans="6:6" s="159" customFormat="1" x14ac:dyDescent="0.2">
      <c r="F601" s="262"/>
    </row>
    <row r="602" spans="6:6" s="159" customFormat="1" x14ac:dyDescent="0.2">
      <c r="F602" s="262"/>
    </row>
    <row r="603" spans="6:6" s="159" customFormat="1" x14ac:dyDescent="0.2">
      <c r="F603" s="262"/>
    </row>
    <row r="604" spans="6:6" s="159" customFormat="1" x14ac:dyDescent="0.2">
      <c r="F604" s="262"/>
    </row>
    <row r="605" spans="6:6" s="159" customFormat="1" x14ac:dyDescent="0.2">
      <c r="F605" s="262"/>
    </row>
    <row r="606" spans="6:6" s="159" customFormat="1" x14ac:dyDescent="0.2">
      <c r="F606" s="262"/>
    </row>
    <row r="607" spans="6:6" s="159" customFormat="1" x14ac:dyDescent="0.2">
      <c r="F607" s="262"/>
    </row>
    <row r="608" spans="6:6" s="159" customFormat="1" x14ac:dyDescent="0.2">
      <c r="F608" s="262"/>
    </row>
    <row r="609" spans="6:6" s="159" customFormat="1" x14ac:dyDescent="0.2">
      <c r="F609" s="262"/>
    </row>
    <row r="610" spans="6:6" s="159" customFormat="1" x14ac:dyDescent="0.2">
      <c r="F610" s="262"/>
    </row>
    <row r="611" spans="6:6" s="159" customFormat="1" x14ac:dyDescent="0.2">
      <c r="F611" s="262"/>
    </row>
    <row r="612" spans="6:6" s="159" customFormat="1" x14ac:dyDescent="0.2">
      <c r="F612" s="262"/>
    </row>
    <row r="613" spans="6:6" s="159" customFormat="1" x14ac:dyDescent="0.2">
      <c r="F613" s="262"/>
    </row>
    <row r="614" spans="6:6" s="159" customFormat="1" x14ac:dyDescent="0.2">
      <c r="F614" s="262"/>
    </row>
    <row r="615" spans="6:6" s="159" customFormat="1" x14ac:dyDescent="0.2">
      <c r="F615" s="262"/>
    </row>
    <row r="616" spans="6:6" s="159" customFormat="1" x14ac:dyDescent="0.2">
      <c r="F616" s="262"/>
    </row>
    <row r="617" spans="6:6" s="159" customFormat="1" x14ac:dyDescent="0.2">
      <c r="F617" s="262"/>
    </row>
    <row r="618" spans="6:6" s="159" customFormat="1" x14ac:dyDescent="0.2">
      <c r="F618" s="262"/>
    </row>
    <row r="619" spans="6:6" s="159" customFormat="1" x14ac:dyDescent="0.2">
      <c r="F619" s="262"/>
    </row>
    <row r="620" spans="6:6" s="159" customFormat="1" x14ac:dyDescent="0.2">
      <c r="F620" s="262"/>
    </row>
    <row r="621" spans="6:6" s="159" customFormat="1" x14ac:dyDescent="0.2">
      <c r="F621" s="262"/>
    </row>
    <row r="622" spans="6:6" s="159" customFormat="1" x14ac:dyDescent="0.2">
      <c r="F622" s="262"/>
    </row>
    <row r="623" spans="6:6" s="159" customFormat="1" x14ac:dyDescent="0.2">
      <c r="F623" s="262"/>
    </row>
    <row r="624" spans="6:6" s="159" customFormat="1" x14ac:dyDescent="0.2">
      <c r="F624" s="262"/>
    </row>
    <row r="625" spans="6:6" s="159" customFormat="1" x14ac:dyDescent="0.2">
      <c r="F625" s="262"/>
    </row>
    <row r="626" spans="6:6" s="159" customFormat="1" x14ac:dyDescent="0.2">
      <c r="F626" s="262"/>
    </row>
    <row r="627" spans="6:6" s="159" customFormat="1" x14ac:dyDescent="0.2">
      <c r="F627" s="262"/>
    </row>
    <row r="628" spans="6:6" s="159" customFormat="1" x14ac:dyDescent="0.2">
      <c r="F628" s="262"/>
    </row>
    <row r="629" spans="6:6" s="159" customFormat="1" x14ac:dyDescent="0.2">
      <c r="F629" s="262"/>
    </row>
    <row r="630" spans="6:6" s="159" customFormat="1" x14ac:dyDescent="0.2">
      <c r="F630" s="262"/>
    </row>
    <row r="631" spans="6:6" s="159" customFormat="1" x14ac:dyDescent="0.2">
      <c r="F631" s="262"/>
    </row>
    <row r="632" spans="6:6" s="159" customFormat="1" x14ac:dyDescent="0.2">
      <c r="F632" s="262"/>
    </row>
    <row r="633" spans="6:6" s="159" customFormat="1" x14ac:dyDescent="0.2">
      <c r="F633" s="262"/>
    </row>
    <row r="634" spans="6:6" s="159" customFormat="1" x14ac:dyDescent="0.2">
      <c r="F634" s="262"/>
    </row>
    <row r="635" spans="6:6" s="159" customFormat="1" x14ac:dyDescent="0.2">
      <c r="F635" s="262"/>
    </row>
    <row r="636" spans="6:6" s="159" customFormat="1" x14ac:dyDescent="0.2">
      <c r="F636" s="262"/>
    </row>
    <row r="637" spans="6:6" s="159" customFormat="1" x14ac:dyDescent="0.2">
      <c r="F637" s="262"/>
    </row>
    <row r="638" spans="6:6" s="159" customFormat="1" x14ac:dyDescent="0.2">
      <c r="F638" s="262"/>
    </row>
    <row r="639" spans="6:6" s="159" customFormat="1" x14ac:dyDescent="0.2">
      <c r="F639" s="262"/>
    </row>
    <row r="640" spans="6:6" s="159" customFormat="1" x14ac:dyDescent="0.2">
      <c r="F640" s="262"/>
    </row>
    <row r="641" spans="6:6" s="159" customFormat="1" x14ac:dyDescent="0.2">
      <c r="F641" s="262"/>
    </row>
    <row r="642" spans="6:6" s="159" customFormat="1" x14ac:dyDescent="0.2">
      <c r="F642" s="262"/>
    </row>
    <row r="643" spans="6:6" s="159" customFormat="1" x14ac:dyDescent="0.2">
      <c r="F643" s="262"/>
    </row>
    <row r="644" spans="6:6" s="159" customFormat="1" x14ac:dyDescent="0.2">
      <c r="F644" s="262"/>
    </row>
    <row r="645" spans="6:6" s="159" customFormat="1" x14ac:dyDescent="0.2">
      <c r="F645" s="262"/>
    </row>
    <row r="646" spans="6:6" s="159" customFormat="1" x14ac:dyDescent="0.2">
      <c r="F646" s="262"/>
    </row>
    <row r="647" spans="6:6" s="159" customFormat="1" x14ac:dyDescent="0.2">
      <c r="F647" s="262"/>
    </row>
    <row r="648" spans="6:6" s="159" customFormat="1" x14ac:dyDescent="0.2">
      <c r="F648" s="262"/>
    </row>
    <row r="649" spans="6:6" s="159" customFormat="1" x14ac:dyDescent="0.2">
      <c r="F649" s="262"/>
    </row>
    <row r="650" spans="6:6" s="159" customFormat="1" x14ac:dyDescent="0.2">
      <c r="F650" s="262"/>
    </row>
    <row r="651" spans="6:6" s="159" customFormat="1" x14ac:dyDescent="0.2">
      <c r="F651" s="262"/>
    </row>
    <row r="652" spans="6:6" s="159" customFormat="1" x14ac:dyDescent="0.2">
      <c r="F652" s="262"/>
    </row>
    <row r="653" spans="6:6" s="159" customFormat="1" x14ac:dyDescent="0.2">
      <c r="F653" s="262"/>
    </row>
    <row r="654" spans="6:6" s="159" customFormat="1" x14ac:dyDescent="0.2">
      <c r="F654" s="262"/>
    </row>
    <row r="655" spans="6:6" s="159" customFormat="1" x14ac:dyDescent="0.2">
      <c r="F655" s="262"/>
    </row>
    <row r="656" spans="6:6" s="159" customFormat="1" x14ac:dyDescent="0.2">
      <c r="F656" s="262"/>
    </row>
    <row r="657" spans="6:6" s="159" customFormat="1" x14ac:dyDescent="0.2">
      <c r="F657" s="262"/>
    </row>
    <row r="658" spans="6:6" s="159" customFormat="1" x14ac:dyDescent="0.2">
      <c r="F658" s="262"/>
    </row>
    <row r="659" spans="6:6" s="159" customFormat="1" x14ac:dyDescent="0.2">
      <c r="F659" s="262"/>
    </row>
    <row r="660" spans="6:6" s="159" customFormat="1" x14ac:dyDescent="0.2">
      <c r="F660" s="262"/>
    </row>
    <row r="661" spans="6:6" s="159" customFormat="1" x14ac:dyDescent="0.2">
      <c r="F661" s="262"/>
    </row>
    <row r="662" spans="6:6" s="159" customFormat="1" x14ac:dyDescent="0.2">
      <c r="F662" s="262"/>
    </row>
    <row r="663" spans="6:6" s="159" customFormat="1" x14ac:dyDescent="0.2">
      <c r="F663" s="262"/>
    </row>
    <row r="664" spans="6:6" s="159" customFormat="1" x14ac:dyDescent="0.2">
      <c r="F664" s="262"/>
    </row>
    <row r="665" spans="6:6" s="159" customFormat="1" x14ac:dyDescent="0.2">
      <c r="F665" s="262"/>
    </row>
    <row r="666" spans="6:6" s="159" customFormat="1" x14ac:dyDescent="0.2">
      <c r="F666" s="262"/>
    </row>
    <row r="667" spans="6:6" s="159" customFormat="1" x14ac:dyDescent="0.2">
      <c r="F667" s="262"/>
    </row>
    <row r="668" spans="6:6" s="159" customFormat="1" x14ac:dyDescent="0.2">
      <c r="F668" s="262"/>
    </row>
    <row r="669" spans="6:6" s="159" customFormat="1" x14ac:dyDescent="0.2">
      <c r="F669" s="262"/>
    </row>
    <row r="670" spans="6:6" s="159" customFormat="1" x14ac:dyDescent="0.2">
      <c r="F670" s="262"/>
    </row>
    <row r="671" spans="6:6" s="159" customFormat="1" x14ac:dyDescent="0.2">
      <c r="F671" s="262"/>
    </row>
    <row r="672" spans="6:6" s="159" customFormat="1" x14ac:dyDescent="0.2">
      <c r="F672" s="262"/>
    </row>
    <row r="673" spans="6:6" s="159" customFormat="1" x14ac:dyDescent="0.2">
      <c r="F673" s="262"/>
    </row>
    <row r="674" spans="6:6" s="159" customFormat="1" x14ac:dyDescent="0.2">
      <c r="F674" s="262"/>
    </row>
    <row r="675" spans="6:6" s="159" customFormat="1" x14ac:dyDescent="0.2">
      <c r="F675" s="262"/>
    </row>
    <row r="676" spans="6:6" s="159" customFormat="1" x14ac:dyDescent="0.2">
      <c r="F676" s="262"/>
    </row>
    <row r="677" spans="6:6" s="159" customFormat="1" x14ac:dyDescent="0.2">
      <c r="F677" s="262"/>
    </row>
    <row r="678" spans="6:6" s="159" customFormat="1" x14ac:dyDescent="0.2">
      <c r="F678" s="262"/>
    </row>
    <row r="679" spans="6:6" s="159" customFormat="1" x14ac:dyDescent="0.2">
      <c r="F679" s="262"/>
    </row>
    <row r="680" spans="6:6" s="159" customFormat="1" x14ac:dyDescent="0.2">
      <c r="F680" s="262"/>
    </row>
    <row r="681" spans="6:6" s="159" customFormat="1" x14ac:dyDescent="0.2">
      <c r="F681" s="262"/>
    </row>
    <row r="682" spans="6:6" s="159" customFormat="1" x14ac:dyDescent="0.2">
      <c r="F682" s="262"/>
    </row>
    <row r="683" spans="6:6" s="159" customFormat="1" x14ac:dyDescent="0.2">
      <c r="F683" s="262"/>
    </row>
    <row r="684" spans="6:6" s="159" customFormat="1" x14ac:dyDescent="0.2">
      <c r="F684" s="262"/>
    </row>
    <row r="685" spans="6:6" s="159" customFormat="1" x14ac:dyDescent="0.2">
      <c r="F685" s="262"/>
    </row>
    <row r="686" spans="6:6" s="159" customFormat="1" x14ac:dyDescent="0.2">
      <c r="F686" s="262"/>
    </row>
    <row r="687" spans="6:6" s="159" customFormat="1" x14ac:dyDescent="0.2">
      <c r="F687" s="262"/>
    </row>
    <row r="688" spans="6:6" s="159" customFormat="1" x14ac:dyDescent="0.2">
      <c r="F688" s="262"/>
    </row>
    <row r="689" spans="6:6" s="159" customFormat="1" x14ac:dyDescent="0.2">
      <c r="F689" s="262"/>
    </row>
    <row r="690" spans="6:6" s="159" customFormat="1" x14ac:dyDescent="0.2">
      <c r="F690" s="262"/>
    </row>
    <row r="691" spans="6:6" s="159" customFormat="1" x14ac:dyDescent="0.2">
      <c r="F691" s="262"/>
    </row>
    <row r="692" spans="6:6" s="159" customFormat="1" x14ac:dyDescent="0.2">
      <c r="F692" s="262"/>
    </row>
    <row r="693" spans="6:6" s="159" customFormat="1" x14ac:dyDescent="0.2">
      <c r="F693" s="262"/>
    </row>
    <row r="694" spans="6:6" s="159" customFormat="1" x14ac:dyDescent="0.2">
      <c r="F694" s="262"/>
    </row>
    <row r="695" spans="6:6" s="159" customFormat="1" x14ac:dyDescent="0.2">
      <c r="F695" s="262"/>
    </row>
    <row r="696" spans="6:6" s="159" customFormat="1" x14ac:dyDescent="0.2">
      <c r="F696" s="262"/>
    </row>
    <row r="697" spans="6:6" s="159" customFormat="1" x14ac:dyDescent="0.2">
      <c r="F697" s="262"/>
    </row>
    <row r="698" spans="6:6" s="159" customFormat="1" x14ac:dyDescent="0.2">
      <c r="F698" s="262"/>
    </row>
    <row r="699" spans="6:6" s="159" customFormat="1" x14ac:dyDescent="0.2">
      <c r="F699" s="262"/>
    </row>
    <row r="700" spans="6:6" s="159" customFormat="1" x14ac:dyDescent="0.2">
      <c r="F700" s="262"/>
    </row>
    <row r="701" spans="6:6" s="159" customFormat="1" x14ac:dyDescent="0.2">
      <c r="F701" s="262"/>
    </row>
    <row r="702" spans="6:6" s="159" customFormat="1" x14ac:dyDescent="0.2">
      <c r="F702" s="262"/>
    </row>
    <row r="703" spans="6:6" s="159" customFormat="1" x14ac:dyDescent="0.2">
      <c r="F703" s="262"/>
    </row>
    <row r="704" spans="6:6" s="159" customFormat="1" x14ac:dyDescent="0.2">
      <c r="F704" s="262"/>
    </row>
    <row r="705" spans="6:6" s="159" customFormat="1" x14ac:dyDescent="0.2">
      <c r="F705" s="262"/>
    </row>
    <row r="706" spans="6:6" s="159" customFormat="1" x14ac:dyDescent="0.2">
      <c r="F706" s="262"/>
    </row>
    <row r="707" spans="6:6" s="159" customFormat="1" x14ac:dyDescent="0.2">
      <c r="F707" s="262"/>
    </row>
    <row r="708" spans="6:6" s="159" customFormat="1" x14ac:dyDescent="0.2">
      <c r="F708" s="262"/>
    </row>
    <row r="709" spans="6:6" s="159" customFormat="1" x14ac:dyDescent="0.2">
      <c r="F709" s="262"/>
    </row>
    <row r="710" spans="6:6" s="159" customFormat="1" x14ac:dyDescent="0.2">
      <c r="F710" s="262"/>
    </row>
    <row r="711" spans="6:6" s="159" customFormat="1" x14ac:dyDescent="0.2">
      <c r="F711" s="262"/>
    </row>
    <row r="712" spans="6:6" s="159" customFormat="1" x14ac:dyDescent="0.2">
      <c r="F712" s="262"/>
    </row>
    <row r="713" spans="6:6" s="159" customFormat="1" x14ac:dyDescent="0.2">
      <c r="F713" s="262"/>
    </row>
    <row r="714" spans="6:6" s="159" customFormat="1" x14ac:dyDescent="0.2">
      <c r="F714" s="262"/>
    </row>
    <row r="715" spans="6:6" s="159" customFormat="1" x14ac:dyDescent="0.2">
      <c r="F715" s="262"/>
    </row>
    <row r="716" spans="6:6" s="159" customFormat="1" x14ac:dyDescent="0.2">
      <c r="F716" s="262"/>
    </row>
    <row r="717" spans="6:6" s="159" customFormat="1" x14ac:dyDescent="0.2">
      <c r="F717" s="262"/>
    </row>
    <row r="718" spans="6:6" s="159" customFormat="1" x14ac:dyDescent="0.2">
      <c r="F718" s="262"/>
    </row>
    <row r="719" spans="6:6" s="159" customFormat="1" x14ac:dyDescent="0.2">
      <c r="F719" s="262"/>
    </row>
    <row r="720" spans="6:6" s="159" customFormat="1" x14ac:dyDescent="0.2">
      <c r="F720" s="262"/>
    </row>
    <row r="721" spans="6:6" s="159" customFormat="1" x14ac:dyDescent="0.2">
      <c r="F721" s="262"/>
    </row>
    <row r="722" spans="6:6" s="159" customFormat="1" x14ac:dyDescent="0.2">
      <c r="F722" s="262"/>
    </row>
    <row r="723" spans="6:6" s="159" customFormat="1" x14ac:dyDescent="0.2">
      <c r="F723" s="262"/>
    </row>
    <row r="724" spans="6:6" s="159" customFormat="1" x14ac:dyDescent="0.2">
      <c r="F724" s="262"/>
    </row>
    <row r="725" spans="6:6" s="159" customFormat="1" x14ac:dyDescent="0.2">
      <c r="F725" s="262"/>
    </row>
    <row r="726" spans="6:6" s="159" customFormat="1" x14ac:dyDescent="0.2">
      <c r="F726" s="262"/>
    </row>
    <row r="727" spans="6:6" s="159" customFormat="1" x14ac:dyDescent="0.2">
      <c r="F727" s="262"/>
    </row>
    <row r="728" spans="6:6" s="159" customFormat="1" x14ac:dyDescent="0.2">
      <c r="F728" s="262"/>
    </row>
    <row r="729" spans="6:6" s="159" customFormat="1" x14ac:dyDescent="0.2">
      <c r="F729" s="262"/>
    </row>
    <row r="730" spans="6:6" s="159" customFormat="1" x14ac:dyDescent="0.2">
      <c r="F730" s="262"/>
    </row>
    <row r="731" spans="6:6" s="159" customFormat="1" x14ac:dyDescent="0.2">
      <c r="F731" s="262"/>
    </row>
    <row r="732" spans="6:6" s="159" customFormat="1" x14ac:dyDescent="0.2">
      <c r="F732" s="262"/>
    </row>
    <row r="733" spans="6:6" s="159" customFormat="1" x14ac:dyDescent="0.2">
      <c r="F733" s="262"/>
    </row>
    <row r="734" spans="6:6" s="159" customFormat="1" x14ac:dyDescent="0.2">
      <c r="F734" s="262"/>
    </row>
    <row r="735" spans="6:6" s="159" customFormat="1" x14ac:dyDescent="0.2">
      <c r="F735" s="262"/>
    </row>
    <row r="736" spans="6:6" s="159" customFormat="1" x14ac:dyDescent="0.2">
      <c r="F736" s="262"/>
    </row>
    <row r="737" spans="6:6" s="159" customFormat="1" x14ac:dyDescent="0.2">
      <c r="F737" s="262"/>
    </row>
    <row r="738" spans="6:6" s="159" customFormat="1" x14ac:dyDescent="0.2">
      <c r="F738" s="262"/>
    </row>
    <row r="739" spans="6:6" s="159" customFormat="1" x14ac:dyDescent="0.2">
      <c r="F739" s="262"/>
    </row>
    <row r="740" spans="6:6" s="159" customFormat="1" x14ac:dyDescent="0.2">
      <c r="F740" s="262"/>
    </row>
    <row r="741" spans="6:6" s="159" customFormat="1" x14ac:dyDescent="0.2">
      <c r="F741" s="262"/>
    </row>
    <row r="742" spans="6:6" s="159" customFormat="1" x14ac:dyDescent="0.2">
      <c r="F742" s="262"/>
    </row>
    <row r="743" spans="6:6" s="159" customFormat="1" x14ac:dyDescent="0.2">
      <c r="F743" s="262"/>
    </row>
    <row r="744" spans="6:6" s="159" customFormat="1" x14ac:dyDescent="0.2">
      <c r="F744" s="262"/>
    </row>
    <row r="745" spans="6:6" s="159" customFormat="1" x14ac:dyDescent="0.2">
      <c r="F745" s="262"/>
    </row>
    <row r="746" spans="6:6" s="159" customFormat="1" x14ac:dyDescent="0.2">
      <c r="F746" s="262"/>
    </row>
    <row r="747" spans="6:6" s="159" customFormat="1" x14ac:dyDescent="0.2">
      <c r="F747" s="262"/>
    </row>
    <row r="748" spans="6:6" s="159" customFormat="1" x14ac:dyDescent="0.2">
      <c r="F748" s="262"/>
    </row>
    <row r="749" spans="6:6" s="159" customFormat="1" x14ac:dyDescent="0.2">
      <c r="F749" s="262"/>
    </row>
    <row r="750" spans="6:6" s="159" customFormat="1" x14ac:dyDescent="0.2">
      <c r="F750" s="262"/>
    </row>
    <row r="751" spans="6:6" s="159" customFormat="1" x14ac:dyDescent="0.2">
      <c r="F751" s="262"/>
    </row>
    <row r="752" spans="6:6" s="159" customFormat="1" x14ac:dyDescent="0.2">
      <c r="F752" s="262"/>
    </row>
    <row r="753" spans="6:6" s="159" customFormat="1" x14ac:dyDescent="0.2">
      <c r="F753" s="262"/>
    </row>
    <row r="754" spans="6:6" s="159" customFormat="1" x14ac:dyDescent="0.2">
      <c r="F754" s="262"/>
    </row>
    <row r="755" spans="6:6" s="159" customFormat="1" x14ac:dyDescent="0.2">
      <c r="F755" s="262"/>
    </row>
    <row r="756" spans="6:6" s="159" customFormat="1" x14ac:dyDescent="0.2">
      <c r="F756" s="262"/>
    </row>
    <row r="757" spans="6:6" s="159" customFormat="1" x14ac:dyDescent="0.2">
      <c r="F757" s="262"/>
    </row>
    <row r="758" spans="6:6" s="159" customFormat="1" x14ac:dyDescent="0.2">
      <c r="F758" s="262"/>
    </row>
    <row r="759" spans="6:6" s="159" customFormat="1" x14ac:dyDescent="0.2">
      <c r="F759" s="262"/>
    </row>
    <row r="760" spans="6:6" s="159" customFormat="1" x14ac:dyDescent="0.2">
      <c r="F760" s="262"/>
    </row>
    <row r="761" spans="6:6" s="159" customFormat="1" x14ac:dyDescent="0.2">
      <c r="F761" s="262"/>
    </row>
    <row r="762" spans="6:6" s="159" customFormat="1" x14ac:dyDescent="0.2">
      <c r="F762" s="262"/>
    </row>
    <row r="763" spans="6:6" s="159" customFormat="1" x14ac:dyDescent="0.2">
      <c r="F763" s="262"/>
    </row>
    <row r="764" spans="6:6" s="159" customFormat="1" x14ac:dyDescent="0.2">
      <c r="F764" s="262"/>
    </row>
    <row r="765" spans="6:6" s="159" customFormat="1" x14ac:dyDescent="0.2">
      <c r="F765" s="262"/>
    </row>
    <row r="766" spans="6:6" s="159" customFormat="1" x14ac:dyDescent="0.2">
      <c r="F766" s="262"/>
    </row>
    <row r="767" spans="6:6" s="159" customFormat="1" x14ac:dyDescent="0.2">
      <c r="F767" s="262"/>
    </row>
    <row r="768" spans="6:6" s="159" customFormat="1" x14ac:dyDescent="0.2">
      <c r="F768" s="262"/>
    </row>
    <row r="769" spans="6:6" s="159" customFormat="1" x14ac:dyDescent="0.2">
      <c r="F769" s="262"/>
    </row>
    <row r="770" spans="6:6" s="159" customFormat="1" x14ac:dyDescent="0.2">
      <c r="F770" s="262"/>
    </row>
    <row r="771" spans="6:6" s="159" customFormat="1" x14ac:dyDescent="0.2">
      <c r="F771" s="262"/>
    </row>
    <row r="772" spans="6:6" s="159" customFormat="1" x14ac:dyDescent="0.2">
      <c r="F772" s="262"/>
    </row>
    <row r="773" spans="6:6" s="159" customFormat="1" x14ac:dyDescent="0.2">
      <c r="F773" s="262"/>
    </row>
    <row r="774" spans="6:6" s="159" customFormat="1" x14ac:dyDescent="0.2">
      <c r="F774" s="262"/>
    </row>
    <row r="775" spans="6:6" s="159" customFormat="1" x14ac:dyDescent="0.2">
      <c r="F775" s="262"/>
    </row>
    <row r="776" spans="6:6" s="159" customFormat="1" x14ac:dyDescent="0.2">
      <c r="F776" s="262"/>
    </row>
    <row r="777" spans="6:6" s="159" customFormat="1" x14ac:dyDescent="0.2">
      <c r="F777" s="262"/>
    </row>
    <row r="778" spans="6:6" s="159" customFormat="1" x14ac:dyDescent="0.2">
      <c r="F778" s="262"/>
    </row>
    <row r="779" spans="6:6" s="159" customFormat="1" x14ac:dyDescent="0.2">
      <c r="F779" s="262"/>
    </row>
    <row r="780" spans="6:6" s="159" customFormat="1" x14ac:dyDescent="0.2">
      <c r="F780" s="262"/>
    </row>
    <row r="781" spans="6:6" s="159" customFormat="1" x14ac:dyDescent="0.2">
      <c r="F781" s="262"/>
    </row>
    <row r="782" spans="6:6" s="159" customFormat="1" x14ac:dyDescent="0.2">
      <c r="F782" s="262"/>
    </row>
    <row r="783" spans="6:6" s="159" customFormat="1" x14ac:dyDescent="0.2">
      <c r="F783" s="262"/>
    </row>
    <row r="784" spans="6:6" s="159" customFormat="1" x14ac:dyDescent="0.2">
      <c r="F784" s="262"/>
    </row>
    <row r="785" spans="6:6" s="159" customFormat="1" x14ac:dyDescent="0.2">
      <c r="F785" s="262"/>
    </row>
    <row r="786" spans="6:6" s="159" customFormat="1" x14ac:dyDescent="0.2">
      <c r="F786" s="262"/>
    </row>
    <row r="787" spans="6:6" s="159" customFormat="1" x14ac:dyDescent="0.2">
      <c r="F787" s="262"/>
    </row>
    <row r="788" spans="6:6" s="159" customFormat="1" x14ac:dyDescent="0.2">
      <c r="F788" s="262"/>
    </row>
    <row r="789" spans="6:6" s="159" customFormat="1" x14ac:dyDescent="0.2">
      <c r="F789" s="262"/>
    </row>
    <row r="790" spans="6:6" s="159" customFormat="1" x14ac:dyDescent="0.2">
      <c r="F790" s="262"/>
    </row>
    <row r="791" spans="6:6" s="159" customFormat="1" x14ac:dyDescent="0.2">
      <c r="F791" s="262"/>
    </row>
    <row r="792" spans="6:6" s="159" customFormat="1" x14ac:dyDescent="0.2">
      <c r="F792" s="262"/>
    </row>
    <row r="793" spans="6:6" s="159" customFormat="1" x14ac:dyDescent="0.2">
      <c r="F793" s="262"/>
    </row>
    <row r="794" spans="6:6" s="159" customFormat="1" x14ac:dyDescent="0.2">
      <c r="F794" s="262"/>
    </row>
    <row r="795" spans="6:6" s="159" customFormat="1" x14ac:dyDescent="0.2">
      <c r="F795" s="262"/>
    </row>
    <row r="796" spans="6:6" s="159" customFormat="1" x14ac:dyDescent="0.2">
      <c r="F796" s="262"/>
    </row>
    <row r="797" spans="6:6" s="159" customFormat="1" x14ac:dyDescent="0.2">
      <c r="F797" s="262"/>
    </row>
    <row r="798" spans="6:6" s="159" customFormat="1" x14ac:dyDescent="0.2">
      <c r="F798" s="262"/>
    </row>
    <row r="799" spans="6:6" s="159" customFormat="1" x14ac:dyDescent="0.2">
      <c r="F799" s="262"/>
    </row>
    <row r="800" spans="6:6" s="159" customFormat="1" x14ac:dyDescent="0.2">
      <c r="F800" s="262"/>
    </row>
    <row r="801" spans="6:6" s="159" customFormat="1" x14ac:dyDescent="0.2">
      <c r="F801" s="262"/>
    </row>
    <row r="802" spans="6:6" s="159" customFormat="1" x14ac:dyDescent="0.2">
      <c r="F802" s="262"/>
    </row>
    <row r="803" spans="6:6" s="159" customFormat="1" x14ac:dyDescent="0.2">
      <c r="F803" s="262"/>
    </row>
    <row r="804" spans="6:6" s="159" customFormat="1" x14ac:dyDescent="0.2">
      <c r="F804" s="262"/>
    </row>
    <row r="805" spans="6:6" s="159" customFormat="1" x14ac:dyDescent="0.2">
      <c r="F805" s="262"/>
    </row>
    <row r="806" spans="6:6" s="159" customFormat="1" x14ac:dyDescent="0.2">
      <c r="F806" s="262"/>
    </row>
    <row r="807" spans="6:6" s="159" customFormat="1" x14ac:dyDescent="0.2">
      <c r="F807" s="262"/>
    </row>
    <row r="808" spans="6:6" s="159" customFormat="1" x14ac:dyDescent="0.2">
      <c r="F808" s="262"/>
    </row>
    <row r="809" spans="6:6" s="159" customFormat="1" x14ac:dyDescent="0.2">
      <c r="F809" s="262"/>
    </row>
    <row r="810" spans="6:6" s="159" customFormat="1" x14ac:dyDescent="0.2">
      <c r="F810" s="262"/>
    </row>
    <row r="811" spans="6:6" s="159" customFormat="1" x14ac:dyDescent="0.2">
      <c r="F811" s="262"/>
    </row>
    <row r="812" spans="6:6" s="159" customFormat="1" x14ac:dyDescent="0.2">
      <c r="F812" s="262"/>
    </row>
    <row r="813" spans="6:6" s="159" customFormat="1" x14ac:dyDescent="0.2">
      <c r="F813" s="262"/>
    </row>
    <row r="814" spans="6:6" s="159" customFormat="1" x14ac:dyDescent="0.2">
      <c r="F814" s="262"/>
    </row>
    <row r="815" spans="6:6" s="159" customFormat="1" x14ac:dyDescent="0.2">
      <c r="F815" s="262"/>
    </row>
    <row r="816" spans="6:6" s="159" customFormat="1" x14ac:dyDescent="0.2">
      <c r="F816" s="262"/>
    </row>
    <row r="817" spans="6:6" s="159" customFormat="1" x14ac:dyDescent="0.2">
      <c r="F817" s="262"/>
    </row>
    <row r="818" spans="6:6" s="159" customFormat="1" x14ac:dyDescent="0.2">
      <c r="F818" s="262"/>
    </row>
    <row r="819" spans="6:6" s="159" customFormat="1" x14ac:dyDescent="0.2">
      <c r="F819" s="262"/>
    </row>
    <row r="820" spans="6:6" s="159" customFormat="1" x14ac:dyDescent="0.2">
      <c r="F820" s="262"/>
    </row>
    <row r="821" spans="6:6" s="159" customFormat="1" x14ac:dyDescent="0.2">
      <c r="F821" s="262"/>
    </row>
    <row r="822" spans="6:6" s="159" customFormat="1" x14ac:dyDescent="0.2">
      <c r="F822" s="262"/>
    </row>
    <row r="823" spans="6:6" s="159" customFormat="1" x14ac:dyDescent="0.2">
      <c r="F823" s="262"/>
    </row>
    <row r="824" spans="6:6" s="159" customFormat="1" x14ac:dyDescent="0.2">
      <c r="F824" s="262"/>
    </row>
    <row r="825" spans="6:6" s="159" customFormat="1" x14ac:dyDescent="0.2">
      <c r="F825" s="262"/>
    </row>
    <row r="826" spans="6:6" s="159" customFormat="1" x14ac:dyDescent="0.2">
      <c r="F826" s="262"/>
    </row>
    <row r="827" spans="6:6" s="159" customFormat="1" x14ac:dyDescent="0.2">
      <c r="F827" s="262"/>
    </row>
    <row r="828" spans="6:6" s="159" customFormat="1" x14ac:dyDescent="0.2">
      <c r="F828" s="262"/>
    </row>
    <row r="829" spans="6:6" s="159" customFormat="1" x14ac:dyDescent="0.2">
      <c r="F829" s="262"/>
    </row>
    <row r="830" spans="6:6" s="159" customFormat="1" x14ac:dyDescent="0.2">
      <c r="F830" s="262"/>
    </row>
    <row r="831" spans="6:6" s="159" customFormat="1" x14ac:dyDescent="0.2">
      <c r="F831" s="262"/>
    </row>
    <row r="832" spans="6:6" s="159" customFormat="1" x14ac:dyDescent="0.2">
      <c r="F832" s="262"/>
    </row>
    <row r="833" spans="6:6" s="159" customFormat="1" x14ac:dyDescent="0.2">
      <c r="F833" s="262"/>
    </row>
    <row r="834" spans="6:6" s="159" customFormat="1" x14ac:dyDescent="0.2">
      <c r="F834" s="262"/>
    </row>
    <row r="835" spans="6:6" s="159" customFormat="1" x14ac:dyDescent="0.2">
      <c r="F835" s="262"/>
    </row>
    <row r="836" spans="6:6" s="159" customFormat="1" x14ac:dyDescent="0.2">
      <c r="F836" s="262"/>
    </row>
    <row r="837" spans="6:6" s="159" customFormat="1" x14ac:dyDescent="0.2">
      <c r="F837" s="262"/>
    </row>
    <row r="838" spans="6:6" s="159" customFormat="1" x14ac:dyDescent="0.2">
      <c r="F838" s="262"/>
    </row>
    <row r="839" spans="6:6" s="159" customFormat="1" x14ac:dyDescent="0.2">
      <c r="F839" s="262"/>
    </row>
    <row r="840" spans="6:6" s="159" customFormat="1" x14ac:dyDescent="0.2">
      <c r="F840" s="262"/>
    </row>
    <row r="841" spans="6:6" s="159" customFormat="1" x14ac:dyDescent="0.2">
      <c r="F841" s="262"/>
    </row>
    <row r="842" spans="6:6" s="159" customFormat="1" x14ac:dyDescent="0.2">
      <c r="F842" s="262"/>
    </row>
    <row r="843" spans="6:6" s="159" customFormat="1" x14ac:dyDescent="0.2">
      <c r="F843" s="262"/>
    </row>
    <row r="844" spans="6:6" s="159" customFormat="1" x14ac:dyDescent="0.2">
      <c r="F844" s="262"/>
    </row>
    <row r="845" spans="6:6" s="159" customFormat="1" x14ac:dyDescent="0.2">
      <c r="F845" s="262"/>
    </row>
    <row r="846" spans="6:6" s="159" customFormat="1" x14ac:dyDescent="0.2">
      <c r="F846" s="262"/>
    </row>
    <row r="847" spans="6:6" s="159" customFormat="1" x14ac:dyDescent="0.2">
      <c r="F847" s="262"/>
    </row>
    <row r="848" spans="6:6" s="159" customFormat="1" x14ac:dyDescent="0.2">
      <c r="F848" s="262"/>
    </row>
    <row r="849" spans="6:6" s="159" customFormat="1" x14ac:dyDescent="0.2">
      <c r="F849" s="262"/>
    </row>
    <row r="850" spans="6:6" s="159" customFormat="1" x14ac:dyDescent="0.2">
      <c r="F850" s="262"/>
    </row>
    <row r="851" spans="6:6" s="159" customFormat="1" x14ac:dyDescent="0.2">
      <c r="F851" s="262"/>
    </row>
    <row r="852" spans="6:6" s="159" customFormat="1" x14ac:dyDescent="0.2">
      <c r="F852" s="262"/>
    </row>
    <row r="853" spans="6:6" s="159" customFormat="1" x14ac:dyDescent="0.2">
      <c r="F853" s="262"/>
    </row>
    <row r="854" spans="6:6" s="159" customFormat="1" x14ac:dyDescent="0.2">
      <c r="F854" s="262"/>
    </row>
    <row r="855" spans="6:6" s="159" customFormat="1" x14ac:dyDescent="0.2">
      <c r="F855" s="262"/>
    </row>
    <row r="856" spans="6:6" s="159" customFormat="1" x14ac:dyDescent="0.2">
      <c r="F856" s="262"/>
    </row>
    <row r="857" spans="6:6" s="159" customFormat="1" x14ac:dyDescent="0.2">
      <c r="F857" s="262"/>
    </row>
    <row r="858" spans="6:6" s="159" customFormat="1" x14ac:dyDescent="0.2">
      <c r="F858" s="262"/>
    </row>
    <row r="859" spans="6:6" s="159" customFormat="1" x14ac:dyDescent="0.2">
      <c r="F859" s="262"/>
    </row>
    <row r="860" spans="6:6" s="159" customFormat="1" x14ac:dyDescent="0.2">
      <c r="F860" s="262"/>
    </row>
    <row r="861" spans="6:6" s="159" customFormat="1" x14ac:dyDescent="0.2">
      <c r="F861" s="262"/>
    </row>
    <row r="862" spans="6:6" s="159" customFormat="1" x14ac:dyDescent="0.2">
      <c r="F862" s="262"/>
    </row>
    <row r="863" spans="6:6" s="159" customFormat="1" x14ac:dyDescent="0.2">
      <c r="F863" s="262"/>
    </row>
    <row r="864" spans="6:6" s="159" customFormat="1" x14ac:dyDescent="0.2">
      <c r="F864" s="262"/>
    </row>
    <row r="865" spans="6:6" s="159" customFormat="1" x14ac:dyDescent="0.2">
      <c r="F865" s="262"/>
    </row>
    <row r="866" spans="6:6" s="159" customFormat="1" x14ac:dyDescent="0.2">
      <c r="F866" s="262"/>
    </row>
    <row r="867" spans="6:6" s="159" customFormat="1" x14ac:dyDescent="0.2">
      <c r="F867" s="262"/>
    </row>
    <row r="868" spans="6:6" s="159" customFormat="1" x14ac:dyDescent="0.2">
      <c r="F868" s="262"/>
    </row>
    <row r="869" spans="6:6" s="159" customFormat="1" x14ac:dyDescent="0.2">
      <c r="F869" s="262"/>
    </row>
    <row r="870" spans="6:6" s="159" customFormat="1" x14ac:dyDescent="0.2">
      <c r="F870" s="262"/>
    </row>
    <row r="871" spans="6:6" s="159" customFormat="1" x14ac:dyDescent="0.2">
      <c r="F871" s="262"/>
    </row>
    <row r="872" spans="6:6" s="159" customFormat="1" x14ac:dyDescent="0.2">
      <c r="F872" s="262"/>
    </row>
    <row r="873" spans="6:6" s="159" customFormat="1" x14ac:dyDescent="0.2">
      <c r="F873" s="262"/>
    </row>
    <row r="874" spans="6:6" s="159" customFormat="1" x14ac:dyDescent="0.2">
      <c r="F874" s="262"/>
    </row>
    <row r="875" spans="6:6" s="159" customFormat="1" x14ac:dyDescent="0.2">
      <c r="F875" s="262"/>
    </row>
    <row r="876" spans="6:6" s="159" customFormat="1" x14ac:dyDescent="0.2">
      <c r="F876" s="262"/>
    </row>
    <row r="877" spans="6:6" s="159" customFormat="1" x14ac:dyDescent="0.2">
      <c r="F877" s="262"/>
    </row>
    <row r="878" spans="6:6" s="159" customFormat="1" x14ac:dyDescent="0.2">
      <c r="F878" s="262"/>
    </row>
    <row r="879" spans="6:6" s="159" customFormat="1" x14ac:dyDescent="0.2">
      <c r="F879" s="262"/>
    </row>
    <row r="880" spans="6:6" s="159" customFormat="1" x14ac:dyDescent="0.2">
      <c r="F880" s="262"/>
    </row>
    <row r="881" spans="6:6" s="159" customFormat="1" x14ac:dyDescent="0.2">
      <c r="F881" s="262"/>
    </row>
    <row r="882" spans="6:6" s="159" customFormat="1" x14ac:dyDescent="0.2">
      <c r="F882" s="262"/>
    </row>
    <row r="883" spans="6:6" s="159" customFormat="1" x14ac:dyDescent="0.2">
      <c r="F883" s="262"/>
    </row>
    <row r="884" spans="6:6" s="159" customFormat="1" x14ac:dyDescent="0.2">
      <c r="F884" s="262"/>
    </row>
    <row r="885" spans="6:6" s="159" customFormat="1" x14ac:dyDescent="0.2">
      <c r="F885" s="262"/>
    </row>
    <row r="886" spans="6:6" s="159" customFormat="1" x14ac:dyDescent="0.2">
      <c r="F886" s="262"/>
    </row>
    <row r="887" spans="6:6" s="159" customFormat="1" x14ac:dyDescent="0.2">
      <c r="F887" s="262"/>
    </row>
    <row r="888" spans="6:6" s="159" customFormat="1" x14ac:dyDescent="0.2">
      <c r="F888" s="262"/>
    </row>
    <row r="889" spans="6:6" s="159" customFormat="1" x14ac:dyDescent="0.2">
      <c r="F889" s="262"/>
    </row>
    <row r="890" spans="6:6" s="159" customFormat="1" x14ac:dyDescent="0.2">
      <c r="F890" s="262"/>
    </row>
    <row r="891" spans="6:6" s="159" customFormat="1" x14ac:dyDescent="0.2">
      <c r="F891" s="262"/>
    </row>
    <row r="892" spans="6:6" s="159" customFormat="1" x14ac:dyDescent="0.2">
      <c r="F892" s="262"/>
    </row>
    <row r="893" spans="6:6" s="159" customFormat="1" x14ac:dyDescent="0.2">
      <c r="F893" s="262"/>
    </row>
    <row r="894" spans="6:6" s="159" customFormat="1" x14ac:dyDescent="0.2">
      <c r="F894" s="262"/>
    </row>
    <row r="895" spans="6:6" s="159" customFormat="1" x14ac:dyDescent="0.2">
      <c r="F895" s="262"/>
    </row>
    <row r="896" spans="6:6" s="159" customFormat="1" x14ac:dyDescent="0.2">
      <c r="F896" s="262"/>
    </row>
    <row r="897" spans="6:6" s="159" customFormat="1" x14ac:dyDescent="0.2">
      <c r="F897" s="262"/>
    </row>
    <row r="898" spans="6:6" s="159" customFormat="1" x14ac:dyDescent="0.2">
      <c r="F898" s="262"/>
    </row>
    <row r="899" spans="6:6" s="159" customFormat="1" x14ac:dyDescent="0.2">
      <c r="F899" s="262"/>
    </row>
    <row r="900" spans="6:6" s="159" customFormat="1" x14ac:dyDescent="0.2">
      <c r="F900" s="262"/>
    </row>
    <row r="901" spans="6:6" s="159" customFormat="1" x14ac:dyDescent="0.2">
      <c r="F901" s="262"/>
    </row>
    <row r="902" spans="6:6" s="159" customFormat="1" x14ac:dyDescent="0.2">
      <c r="F902" s="262"/>
    </row>
    <row r="903" spans="6:6" s="159" customFormat="1" x14ac:dyDescent="0.2">
      <c r="F903" s="262"/>
    </row>
    <row r="904" spans="6:6" s="159" customFormat="1" x14ac:dyDescent="0.2">
      <c r="F904" s="262"/>
    </row>
    <row r="905" spans="6:6" s="159" customFormat="1" x14ac:dyDescent="0.2">
      <c r="F905" s="262"/>
    </row>
    <row r="906" spans="6:6" s="159" customFormat="1" x14ac:dyDescent="0.2">
      <c r="F906" s="262"/>
    </row>
    <row r="907" spans="6:6" s="159" customFormat="1" x14ac:dyDescent="0.2">
      <c r="F907" s="262"/>
    </row>
    <row r="908" spans="6:6" s="159" customFormat="1" x14ac:dyDescent="0.2">
      <c r="F908" s="262"/>
    </row>
    <row r="909" spans="6:6" s="159" customFormat="1" x14ac:dyDescent="0.2">
      <c r="F909" s="262"/>
    </row>
    <row r="910" spans="6:6" s="159" customFormat="1" x14ac:dyDescent="0.2">
      <c r="F910" s="262"/>
    </row>
    <row r="911" spans="6:6" s="159" customFormat="1" x14ac:dyDescent="0.2">
      <c r="F911" s="262"/>
    </row>
    <row r="912" spans="6:6" s="159" customFormat="1" x14ac:dyDescent="0.2">
      <c r="F912" s="262"/>
    </row>
    <row r="913" spans="6:6" s="159" customFormat="1" x14ac:dyDescent="0.2">
      <c r="F913" s="262"/>
    </row>
    <row r="914" spans="6:6" s="159" customFormat="1" x14ac:dyDescent="0.2">
      <c r="F914" s="262"/>
    </row>
    <row r="915" spans="6:6" s="159" customFormat="1" x14ac:dyDescent="0.2">
      <c r="F915" s="262"/>
    </row>
    <row r="916" spans="6:6" s="159" customFormat="1" x14ac:dyDescent="0.2">
      <c r="F916" s="262"/>
    </row>
    <row r="917" spans="6:6" s="159" customFormat="1" x14ac:dyDescent="0.2">
      <c r="F917" s="262"/>
    </row>
    <row r="918" spans="6:6" s="159" customFormat="1" x14ac:dyDescent="0.2">
      <c r="F918" s="262"/>
    </row>
    <row r="919" spans="6:6" s="159" customFormat="1" x14ac:dyDescent="0.2">
      <c r="F919" s="262"/>
    </row>
    <row r="920" spans="6:6" s="159" customFormat="1" x14ac:dyDescent="0.2">
      <c r="F920" s="262"/>
    </row>
    <row r="921" spans="6:6" s="159" customFormat="1" x14ac:dyDescent="0.2">
      <c r="F921" s="262"/>
    </row>
    <row r="922" spans="6:6" s="159" customFormat="1" x14ac:dyDescent="0.2">
      <c r="F922" s="262"/>
    </row>
    <row r="923" spans="6:6" s="159" customFormat="1" x14ac:dyDescent="0.2">
      <c r="F923" s="262"/>
    </row>
    <row r="924" spans="6:6" s="159" customFormat="1" x14ac:dyDescent="0.2">
      <c r="F924" s="262"/>
    </row>
    <row r="925" spans="6:6" s="159" customFormat="1" x14ac:dyDescent="0.2">
      <c r="F925" s="262"/>
    </row>
    <row r="926" spans="6:6" s="159" customFormat="1" x14ac:dyDescent="0.2">
      <c r="F926" s="262"/>
    </row>
    <row r="927" spans="6:6" s="159" customFormat="1" x14ac:dyDescent="0.2">
      <c r="F927" s="262"/>
    </row>
    <row r="928" spans="6:6" s="159" customFormat="1" x14ac:dyDescent="0.2">
      <c r="F928" s="262"/>
    </row>
    <row r="929" spans="6:6" s="159" customFormat="1" x14ac:dyDescent="0.2">
      <c r="F929" s="262"/>
    </row>
    <row r="930" spans="6:6" s="159" customFormat="1" x14ac:dyDescent="0.2">
      <c r="F930" s="262"/>
    </row>
    <row r="931" spans="6:6" s="159" customFormat="1" x14ac:dyDescent="0.2">
      <c r="F931" s="262"/>
    </row>
    <row r="932" spans="6:6" s="159" customFormat="1" x14ac:dyDescent="0.2">
      <c r="F932" s="262"/>
    </row>
    <row r="933" spans="6:6" s="159" customFormat="1" x14ac:dyDescent="0.2">
      <c r="F933" s="262"/>
    </row>
    <row r="934" spans="6:6" s="159" customFormat="1" x14ac:dyDescent="0.2">
      <c r="F934" s="262"/>
    </row>
    <row r="935" spans="6:6" s="159" customFormat="1" x14ac:dyDescent="0.2">
      <c r="F935" s="262"/>
    </row>
    <row r="936" spans="6:6" s="159" customFormat="1" x14ac:dyDescent="0.2">
      <c r="F936" s="262"/>
    </row>
    <row r="937" spans="6:6" s="159" customFormat="1" x14ac:dyDescent="0.2">
      <c r="F937" s="262"/>
    </row>
    <row r="938" spans="6:6" s="159" customFormat="1" x14ac:dyDescent="0.2">
      <c r="F938" s="262"/>
    </row>
    <row r="939" spans="6:6" s="159" customFormat="1" x14ac:dyDescent="0.2">
      <c r="F939" s="262"/>
    </row>
    <row r="940" spans="6:6" s="159" customFormat="1" x14ac:dyDescent="0.2">
      <c r="F940" s="262"/>
    </row>
    <row r="941" spans="6:6" s="159" customFormat="1" x14ac:dyDescent="0.2">
      <c r="F941" s="262"/>
    </row>
    <row r="942" spans="6:6" s="159" customFormat="1" x14ac:dyDescent="0.2">
      <c r="F942" s="262"/>
    </row>
    <row r="943" spans="6:6" s="159" customFormat="1" x14ac:dyDescent="0.2">
      <c r="F943" s="262"/>
    </row>
    <row r="944" spans="6:6" s="159" customFormat="1" x14ac:dyDescent="0.2">
      <c r="F944" s="262"/>
    </row>
    <row r="945" spans="6:6" s="159" customFormat="1" x14ac:dyDescent="0.2">
      <c r="F945" s="262"/>
    </row>
    <row r="946" spans="6:6" s="159" customFormat="1" x14ac:dyDescent="0.2">
      <c r="F946" s="262"/>
    </row>
    <row r="947" spans="6:6" s="159" customFormat="1" x14ac:dyDescent="0.2">
      <c r="F947" s="262"/>
    </row>
    <row r="948" spans="6:6" s="159" customFormat="1" x14ac:dyDescent="0.2">
      <c r="F948" s="262"/>
    </row>
    <row r="949" spans="6:6" s="159" customFormat="1" x14ac:dyDescent="0.2">
      <c r="F949" s="262"/>
    </row>
    <row r="950" spans="6:6" s="159" customFormat="1" x14ac:dyDescent="0.2">
      <c r="F950" s="262"/>
    </row>
    <row r="951" spans="6:6" s="159" customFormat="1" x14ac:dyDescent="0.2">
      <c r="F951" s="262"/>
    </row>
    <row r="952" spans="6:6" s="159" customFormat="1" x14ac:dyDescent="0.2">
      <c r="F952" s="262"/>
    </row>
    <row r="953" spans="6:6" s="159" customFormat="1" x14ac:dyDescent="0.2">
      <c r="F953" s="262"/>
    </row>
    <row r="954" spans="6:6" s="159" customFormat="1" x14ac:dyDescent="0.2">
      <c r="F954" s="262"/>
    </row>
    <row r="955" spans="6:6" s="159" customFormat="1" x14ac:dyDescent="0.2">
      <c r="F955" s="262"/>
    </row>
    <row r="956" spans="6:6" s="159" customFormat="1" x14ac:dyDescent="0.2">
      <c r="F956" s="262"/>
    </row>
    <row r="957" spans="6:6" s="159" customFormat="1" x14ac:dyDescent="0.2">
      <c r="F957" s="262"/>
    </row>
    <row r="958" spans="6:6" s="159" customFormat="1" x14ac:dyDescent="0.2">
      <c r="F958" s="262"/>
    </row>
    <row r="959" spans="6:6" s="159" customFormat="1" x14ac:dyDescent="0.2">
      <c r="F959" s="262"/>
    </row>
    <row r="960" spans="6:6" s="159" customFormat="1" x14ac:dyDescent="0.2">
      <c r="F960" s="262"/>
    </row>
    <row r="961" spans="6:6" s="159" customFormat="1" x14ac:dyDescent="0.2">
      <c r="F961" s="262"/>
    </row>
    <row r="962" spans="6:6" s="159" customFormat="1" x14ac:dyDescent="0.2">
      <c r="F962" s="262"/>
    </row>
    <row r="963" spans="6:6" s="159" customFormat="1" x14ac:dyDescent="0.2">
      <c r="F963" s="262"/>
    </row>
    <row r="964" spans="6:6" s="159" customFormat="1" x14ac:dyDescent="0.2">
      <c r="F964" s="262"/>
    </row>
    <row r="965" spans="6:6" s="159" customFormat="1" x14ac:dyDescent="0.2">
      <c r="F965" s="262"/>
    </row>
    <row r="966" spans="6:6" s="159" customFormat="1" x14ac:dyDescent="0.2">
      <c r="F966" s="262"/>
    </row>
    <row r="967" spans="6:6" s="159" customFormat="1" x14ac:dyDescent="0.2">
      <c r="F967" s="262"/>
    </row>
    <row r="968" spans="6:6" s="159" customFormat="1" x14ac:dyDescent="0.2">
      <c r="F968" s="262"/>
    </row>
    <row r="969" spans="6:6" s="159" customFormat="1" x14ac:dyDescent="0.2">
      <c r="F969" s="262"/>
    </row>
    <row r="970" spans="6:6" s="159" customFormat="1" x14ac:dyDescent="0.2">
      <c r="F970" s="262"/>
    </row>
    <row r="971" spans="6:6" s="159" customFormat="1" x14ac:dyDescent="0.2">
      <c r="F971" s="262"/>
    </row>
    <row r="972" spans="6:6" s="159" customFormat="1" x14ac:dyDescent="0.2">
      <c r="F972" s="262"/>
    </row>
    <row r="973" spans="6:6" s="159" customFormat="1" x14ac:dyDescent="0.2">
      <c r="F973" s="262"/>
    </row>
    <row r="974" spans="6:6" s="159" customFormat="1" x14ac:dyDescent="0.2">
      <c r="F974" s="262"/>
    </row>
    <row r="975" spans="6:6" s="159" customFormat="1" x14ac:dyDescent="0.2">
      <c r="F975" s="262"/>
    </row>
    <row r="976" spans="6:6" s="159" customFormat="1" x14ac:dyDescent="0.2">
      <c r="F976" s="262"/>
    </row>
    <row r="977" spans="6:6" s="159" customFormat="1" x14ac:dyDescent="0.2">
      <c r="F977" s="262"/>
    </row>
    <row r="978" spans="6:6" s="159" customFormat="1" x14ac:dyDescent="0.2">
      <c r="F978" s="262"/>
    </row>
    <row r="979" spans="6:6" s="159" customFormat="1" x14ac:dyDescent="0.2">
      <c r="F979" s="262"/>
    </row>
    <row r="980" spans="6:6" s="159" customFormat="1" x14ac:dyDescent="0.2">
      <c r="F980" s="262"/>
    </row>
    <row r="981" spans="6:6" s="159" customFormat="1" x14ac:dyDescent="0.2">
      <c r="F981" s="262"/>
    </row>
    <row r="982" spans="6:6" s="159" customFormat="1" x14ac:dyDescent="0.2">
      <c r="F982" s="262"/>
    </row>
    <row r="983" spans="6:6" s="159" customFormat="1" x14ac:dyDescent="0.2">
      <c r="F983" s="262"/>
    </row>
    <row r="984" spans="6:6" s="159" customFormat="1" x14ac:dyDescent="0.2">
      <c r="F984" s="262"/>
    </row>
    <row r="985" spans="6:6" s="159" customFormat="1" x14ac:dyDescent="0.2">
      <c r="F985" s="262"/>
    </row>
    <row r="986" spans="6:6" s="159" customFormat="1" x14ac:dyDescent="0.2">
      <c r="F986" s="262"/>
    </row>
    <row r="987" spans="6:6" s="159" customFormat="1" x14ac:dyDescent="0.2">
      <c r="F987" s="262"/>
    </row>
    <row r="988" spans="6:6" s="159" customFormat="1" x14ac:dyDescent="0.2">
      <c r="F988" s="262"/>
    </row>
    <row r="989" spans="6:6" s="159" customFormat="1" x14ac:dyDescent="0.2">
      <c r="F989" s="262"/>
    </row>
    <row r="990" spans="6:6" s="159" customFormat="1" x14ac:dyDescent="0.2">
      <c r="F990" s="262"/>
    </row>
    <row r="991" spans="6:6" s="159" customFormat="1" x14ac:dyDescent="0.2">
      <c r="F991" s="262"/>
    </row>
    <row r="992" spans="6:6" s="159" customFormat="1" x14ac:dyDescent="0.2">
      <c r="F992" s="262"/>
    </row>
    <row r="993" spans="6:6" s="159" customFormat="1" x14ac:dyDescent="0.2">
      <c r="F993" s="262"/>
    </row>
    <row r="994" spans="6:6" s="159" customFormat="1" x14ac:dyDescent="0.2">
      <c r="F994" s="262"/>
    </row>
    <row r="995" spans="6:6" s="159" customFormat="1" x14ac:dyDescent="0.2">
      <c r="F995" s="262"/>
    </row>
    <row r="996" spans="6:6" s="159" customFormat="1" x14ac:dyDescent="0.2">
      <c r="F996" s="262"/>
    </row>
    <row r="997" spans="6:6" s="159" customFormat="1" x14ac:dyDescent="0.2">
      <c r="F997" s="262"/>
    </row>
    <row r="998" spans="6:6" s="159" customFormat="1" x14ac:dyDescent="0.2">
      <c r="F998" s="262"/>
    </row>
    <row r="999" spans="6:6" s="159" customFormat="1" x14ac:dyDescent="0.2">
      <c r="F999" s="262"/>
    </row>
    <row r="1000" spans="6:6" s="159" customFormat="1" x14ac:dyDescent="0.2">
      <c r="F1000" s="262"/>
    </row>
    <row r="1001" spans="6:6" s="159" customFormat="1" x14ac:dyDescent="0.2">
      <c r="F1001" s="262"/>
    </row>
    <row r="1002" spans="6:6" s="159" customFormat="1" x14ac:dyDescent="0.2">
      <c r="F1002" s="262"/>
    </row>
    <row r="1003" spans="6:6" s="159" customFormat="1" x14ac:dyDescent="0.2">
      <c r="F1003" s="262"/>
    </row>
    <row r="1004" spans="6:6" s="159" customFormat="1" x14ac:dyDescent="0.2">
      <c r="F1004" s="262"/>
    </row>
    <row r="1005" spans="6:6" s="159" customFormat="1" x14ac:dyDescent="0.2">
      <c r="F1005" s="262"/>
    </row>
    <row r="1006" spans="6:6" s="159" customFormat="1" x14ac:dyDescent="0.2">
      <c r="F1006" s="262"/>
    </row>
    <row r="1007" spans="6:6" s="159" customFormat="1" x14ac:dyDescent="0.2">
      <c r="F1007" s="262"/>
    </row>
    <row r="1008" spans="6:6" s="159" customFormat="1" x14ac:dyDescent="0.2">
      <c r="F1008" s="262"/>
    </row>
    <row r="1009" spans="6:6" s="159" customFormat="1" x14ac:dyDescent="0.2">
      <c r="F1009" s="262"/>
    </row>
    <row r="1010" spans="6:6" s="159" customFormat="1" x14ac:dyDescent="0.2">
      <c r="F1010" s="262"/>
    </row>
    <row r="1011" spans="6:6" s="159" customFormat="1" x14ac:dyDescent="0.2">
      <c r="F1011" s="262"/>
    </row>
    <row r="1012" spans="6:6" s="159" customFormat="1" x14ac:dyDescent="0.2">
      <c r="F1012" s="262"/>
    </row>
    <row r="1013" spans="6:6" s="159" customFormat="1" x14ac:dyDescent="0.2">
      <c r="F1013" s="262"/>
    </row>
    <row r="1014" spans="6:6" s="159" customFormat="1" x14ac:dyDescent="0.2">
      <c r="F1014" s="262"/>
    </row>
    <row r="1015" spans="6:6" s="159" customFormat="1" x14ac:dyDescent="0.2">
      <c r="F1015" s="262"/>
    </row>
    <row r="1016" spans="6:6" s="159" customFormat="1" x14ac:dyDescent="0.2">
      <c r="F1016" s="262"/>
    </row>
    <row r="1017" spans="6:6" s="159" customFormat="1" x14ac:dyDescent="0.2">
      <c r="F1017" s="262"/>
    </row>
    <row r="1018" spans="6:6" s="159" customFormat="1" x14ac:dyDescent="0.2">
      <c r="F1018" s="262"/>
    </row>
    <row r="1019" spans="6:6" s="159" customFormat="1" x14ac:dyDescent="0.2">
      <c r="F1019" s="262"/>
    </row>
    <row r="1020" spans="6:6" s="159" customFormat="1" x14ac:dyDescent="0.2">
      <c r="F1020" s="262"/>
    </row>
    <row r="1021" spans="6:6" s="159" customFormat="1" x14ac:dyDescent="0.2">
      <c r="F1021" s="262"/>
    </row>
    <row r="1022" spans="6:6" s="159" customFormat="1" x14ac:dyDescent="0.2">
      <c r="F1022" s="262"/>
    </row>
    <row r="1023" spans="6:6" s="159" customFormat="1" x14ac:dyDescent="0.2">
      <c r="F1023" s="262"/>
    </row>
    <row r="1024" spans="6:6" s="159" customFormat="1" x14ac:dyDescent="0.2">
      <c r="F1024" s="262"/>
    </row>
    <row r="1025" spans="6:6" s="159" customFormat="1" x14ac:dyDescent="0.2">
      <c r="F1025" s="262"/>
    </row>
    <row r="1026" spans="6:6" s="159" customFormat="1" x14ac:dyDescent="0.2">
      <c r="F1026" s="262"/>
    </row>
    <row r="1027" spans="6:6" s="159" customFormat="1" x14ac:dyDescent="0.2">
      <c r="F1027" s="262"/>
    </row>
    <row r="1028" spans="6:6" s="159" customFormat="1" x14ac:dyDescent="0.2">
      <c r="F1028" s="262"/>
    </row>
    <row r="1029" spans="6:6" s="159" customFormat="1" x14ac:dyDescent="0.2">
      <c r="F1029" s="262"/>
    </row>
    <row r="1030" spans="6:6" s="159" customFormat="1" x14ac:dyDescent="0.2">
      <c r="F1030" s="262"/>
    </row>
    <row r="1031" spans="6:6" s="159" customFormat="1" x14ac:dyDescent="0.2">
      <c r="F1031" s="262"/>
    </row>
    <row r="1032" spans="6:6" s="159" customFormat="1" x14ac:dyDescent="0.2">
      <c r="F1032" s="262"/>
    </row>
    <row r="1033" spans="6:6" s="159" customFormat="1" x14ac:dyDescent="0.2">
      <c r="F1033" s="262"/>
    </row>
    <row r="1034" spans="6:6" s="159" customFormat="1" x14ac:dyDescent="0.2">
      <c r="F1034" s="262"/>
    </row>
    <row r="1035" spans="6:6" s="159" customFormat="1" x14ac:dyDescent="0.2">
      <c r="F1035" s="262"/>
    </row>
    <row r="1036" spans="6:6" s="159" customFormat="1" x14ac:dyDescent="0.2">
      <c r="F1036" s="262"/>
    </row>
    <row r="1037" spans="6:6" s="159" customFormat="1" x14ac:dyDescent="0.2">
      <c r="F1037" s="262"/>
    </row>
    <row r="1038" spans="6:6" s="159" customFormat="1" x14ac:dyDescent="0.2">
      <c r="F1038" s="262"/>
    </row>
    <row r="1039" spans="6:6" s="159" customFormat="1" x14ac:dyDescent="0.2">
      <c r="F1039" s="262"/>
    </row>
    <row r="1040" spans="6:6" s="159" customFormat="1" x14ac:dyDescent="0.2">
      <c r="F1040" s="262"/>
    </row>
    <row r="1041" spans="6:6" s="159" customFormat="1" x14ac:dyDescent="0.2">
      <c r="F1041" s="262"/>
    </row>
    <row r="1042" spans="6:6" s="159" customFormat="1" x14ac:dyDescent="0.2">
      <c r="F1042" s="262"/>
    </row>
    <row r="1043" spans="6:6" s="159" customFormat="1" x14ac:dyDescent="0.2">
      <c r="F1043" s="262"/>
    </row>
    <row r="1044" spans="6:6" s="159" customFormat="1" x14ac:dyDescent="0.2">
      <c r="F1044" s="262"/>
    </row>
    <row r="1045" spans="6:6" s="159" customFormat="1" x14ac:dyDescent="0.2">
      <c r="F1045" s="262"/>
    </row>
    <row r="1046" spans="6:6" s="159" customFormat="1" x14ac:dyDescent="0.2">
      <c r="F1046" s="262"/>
    </row>
    <row r="1047" spans="6:6" s="159" customFormat="1" x14ac:dyDescent="0.2">
      <c r="F1047" s="262"/>
    </row>
    <row r="1048" spans="6:6" s="159" customFormat="1" x14ac:dyDescent="0.2">
      <c r="F1048" s="262"/>
    </row>
    <row r="1049" spans="6:6" s="159" customFormat="1" x14ac:dyDescent="0.2">
      <c r="F1049" s="262"/>
    </row>
    <row r="1050" spans="6:6" s="159" customFormat="1" x14ac:dyDescent="0.2">
      <c r="F1050" s="262"/>
    </row>
    <row r="1051" spans="6:6" s="159" customFormat="1" x14ac:dyDescent="0.2">
      <c r="F1051" s="262"/>
    </row>
    <row r="1052" spans="6:6" s="159" customFormat="1" x14ac:dyDescent="0.2">
      <c r="F1052" s="262"/>
    </row>
    <row r="1053" spans="6:6" s="159" customFormat="1" x14ac:dyDescent="0.2">
      <c r="F1053" s="262"/>
    </row>
    <row r="1054" spans="6:6" s="159" customFormat="1" x14ac:dyDescent="0.2">
      <c r="F1054" s="262"/>
    </row>
    <row r="1055" spans="6:6" s="159" customFormat="1" x14ac:dyDescent="0.2">
      <c r="F1055" s="262"/>
    </row>
    <row r="1056" spans="6:6" s="159" customFormat="1" x14ac:dyDescent="0.2">
      <c r="F1056" s="262"/>
    </row>
    <row r="1057" spans="6:6" s="159" customFormat="1" x14ac:dyDescent="0.2">
      <c r="F1057" s="262"/>
    </row>
    <row r="1058" spans="6:6" s="159" customFormat="1" x14ac:dyDescent="0.2">
      <c r="F1058" s="262"/>
    </row>
    <row r="1059" spans="6:6" s="159" customFormat="1" x14ac:dyDescent="0.2">
      <c r="F1059" s="262"/>
    </row>
    <row r="1060" spans="6:6" s="159" customFormat="1" x14ac:dyDescent="0.2">
      <c r="F1060" s="262"/>
    </row>
    <row r="1061" spans="6:6" s="159" customFormat="1" x14ac:dyDescent="0.2">
      <c r="F1061" s="262"/>
    </row>
    <row r="1062" spans="6:6" s="159" customFormat="1" x14ac:dyDescent="0.2">
      <c r="F1062" s="262"/>
    </row>
    <row r="1063" spans="6:6" s="159" customFormat="1" x14ac:dyDescent="0.2">
      <c r="F1063" s="262"/>
    </row>
    <row r="1064" spans="6:6" s="159" customFormat="1" x14ac:dyDescent="0.2">
      <c r="F1064" s="262"/>
    </row>
    <row r="1065" spans="6:6" s="159" customFormat="1" x14ac:dyDescent="0.2">
      <c r="F1065" s="262"/>
    </row>
    <row r="1066" spans="6:6" s="159" customFormat="1" x14ac:dyDescent="0.2">
      <c r="F1066" s="262"/>
    </row>
    <row r="1067" spans="6:6" s="159" customFormat="1" x14ac:dyDescent="0.2">
      <c r="F1067" s="262"/>
    </row>
    <row r="1068" spans="6:6" s="159" customFormat="1" x14ac:dyDescent="0.2">
      <c r="F1068" s="262"/>
    </row>
    <row r="1069" spans="6:6" s="159" customFormat="1" x14ac:dyDescent="0.2">
      <c r="F1069" s="262"/>
    </row>
    <row r="1070" spans="6:6" s="159" customFormat="1" x14ac:dyDescent="0.2">
      <c r="F1070" s="262"/>
    </row>
    <row r="1071" spans="6:6" s="159" customFormat="1" x14ac:dyDescent="0.2">
      <c r="F1071" s="262"/>
    </row>
    <row r="1072" spans="6:6" s="159" customFormat="1" x14ac:dyDescent="0.2">
      <c r="F1072" s="262"/>
    </row>
    <row r="1073" spans="6:6" s="159" customFormat="1" x14ac:dyDescent="0.2">
      <c r="F1073" s="262"/>
    </row>
    <row r="1074" spans="6:6" s="159" customFormat="1" x14ac:dyDescent="0.2">
      <c r="F1074" s="262"/>
    </row>
    <row r="1075" spans="6:6" s="159" customFormat="1" x14ac:dyDescent="0.2">
      <c r="F1075" s="262"/>
    </row>
    <row r="1076" spans="6:6" s="159" customFormat="1" x14ac:dyDescent="0.2">
      <c r="F1076" s="262"/>
    </row>
    <row r="1077" spans="6:6" s="159" customFormat="1" x14ac:dyDescent="0.2">
      <c r="F1077" s="262"/>
    </row>
    <row r="1078" spans="6:6" s="159" customFormat="1" x14ac:dyDescent="0.2">
      <c r="F1078" s="262"/>
    </row>
    <row r="1079" spans="6:6" s="159" customFormat="1" x14ac:dyDescent="0.2">
      <c r="F1079" s="262"/>
    </row>
    <row r="1080" spans="6:6" s="159" customFormat="1" x14ac:dyDescent="0.2">
      <c r="F1080" s="262"/>
    </row>
    <row r="1081" spans="6:6" s="159" customFormat="1" x14ac:dyDescent="0.2">
      <c r="F1081" s="262"/>
    </row>
    <row r="1082" spans="6:6" s="159" customFormat="1" x14ac:dyDescent="0.2">
      <c r="F1082" s="262"/>
    </row>
    <row r="1083" spans="6:6" s="159" customFormat="1" x14ac:dyDescent="0.2">
      <c r="F1083" s="262"/>
    </row>
    <row r="1084" spans="6:6" s="159" customFormat="1" x14ac:dyDescent="0.2">
      <c r="F1084" s="262"/>
    </row>
    <row r="1085" spans="6:6" s="159" customFormat="1" x14ac:dyDescent="0.2">
      <c r="F1085" s="262"/>
    </row>
    <row r="1086" spans="6:6" s="159" customFormat="1" x14ac:dyDescent="0.2">
      <c r="F1086" s="262"/>
    </row>
    <row r="1087" spans="6:6" s="159" customFormat="1" x14ac:dyDescent="0.2">
      <c r="F1087" s="262"/>
    </row>
    <row r="1088" spans="6:6" s="159" customFormat="1" x14ac:dyDescent="0.2">
      <c r="F1088" s="262"/>
    </row>
    <row r="1089" spans="6:6" s="159" customFormat="1" x14ac:dyDescent="0.2">
      <c r="F1089" s="262"/>
    </row>
    <row r="1090" spans="6:6" s="159" customFormat="1" x14ac:dyDescent="0.2">
      <c r="F1090" s="262"/>
    </row>
    <row r="1091" spans="6:6" s="159" customFormat="1" x14ac:dyDescent="0.2">
      <c r="F1091" s="262"/>
    </row>
    <row r="1092" spans="6:6" s="159" customFormat="1" x14ac:dyDescent="0.2">
      <c r="F1092" s="262"/>
    </row>
    <row r="1093" spans="6:6" s="159" customFormat="1" x14ac:dyDescent="0.2">
      <c r="F1093" s="262"/>
    </row>
    <row r="1094" spans="6:6" s="159" customFormat="1" x14ac:dyDescent="0.2">
      <c r="F1094" s="262"/>
    </row>
    <row r="1095" spans="6:6" s="159" customFormat="1" x14ac:dyDescent="0.2">
      <c r="F1095" s="262"/>
    </row>
    <row r="1096" spans="6:6" s="159" customFormat="1" x14ac:dyDescent="0.2">
      <c r="F1096" s="262"/>
    </row>
    <row r="1097" spans="6:6" s="159" customFormat="1" x14ac:dyDescent="0.2">
      <c r="F1097" s="262"/>
    </row>
    <row r="1098" spans="6:6" s="159" customFormat="1" x14ac:dyDescent="0.2">
      <c r="F1098" s="262"/>
    </row>
    <row r="1099" spans="6:6" s="159" customFormat="1" x14ac:dyDescent="0.2">
      <c r="F1099" s="262"/>
    </row>
    <row r="1100" spans="6:6" s="159" customFormat="1" x14ac:dyDescent="0.2">
      <c r="F1100" s="262"/>
    </row>
    <row r="1101" spans="6:6" s="159" customFormat="1" x14ac:dyDescent="0.2">
      <c r="F1101" s="262"/>
    </row>
    <row r="1102" spans="6:6" s="159" customFormat="1" x14ac:dyDescent="0.2">
      <c r="F1102" s="262"/>
    </row>
    <row r="1103" spans="6:6" s="159" customFormat="1" x14ac:dyDescent="0.2">
      <c r="F1103" s="262"/>
    </row>
    <row r="1104" spans="6:6" s="159" customFormat="1" x14ac:dyDescent="0.2">
      <c r="F1104" s="262"/>
    </row>
    <row r="1105" spans="6:6" s="159" customFormat="1" x14ac:dyDescent="0.2">
      <c r="F1105" s="262"/>
    </row>
    <row r="1106" spans="6:6" s="159" customFormat="1" x14ac:dyDescent="0.2">
      <c r="F1106" s="262"/>
    </row>
    <row r="1107" spans="6:6" s="159" customFormat="1" x14ac:dyDescent="0.2">
      <c r="F1107" s="262"/>
    </row>
    <row r="1108" spans="6:6" s="159" customFormat="1" x14ac:dyDescent="0.2">
      <c r="F1108" s="262"/>
    </row>
    <row r="1109" spans="6:6" s="159" customFormat="1" x14ac:dyDescent="0.2">
      <c r="F1109" s="262"/>
    </row>
    <row r="1110" spans="6:6" s="159" customFormat="1" x14ac:dyDescent="0.2">
      <c r="F1110" s="262"/>
    </row>
    <row r="1111" spans="6:6" s="159" customFormat="1" x14ac:dyDescent="0.2">
      <c r="F1111" s="262"/>
    </row>
    <row r="1112" spans="6:6" s="159" customFormat="1" x14ac:dyDescent="0.2">
      <c r="F1112" s="262"/>
    </row>
    <row r="1113" spans="6:6" s="159" customFormat="1" x14ac:dyDescent="0.2">
      <c r="F1113" s="262"/>
    </row>
    <row r="1114" spans="6:6" s="159" customFormat="1" x14ac:dyDescent="0.2">
      <c r="F1114" s="262"/>
    </row>
    <row r="1115" spans="6:6" s="159" customFormat="1" x14ac:dyDescent="0.2">
      <c r="F1115" s="262"/>
    </row>
    <row r="1116" spans="6:6" s="159" customFormat="1" x14ac:dyDescent="0.2">
      <c r="F1116" s="262"/>
    </row>
    <row r="1117" spans="6:6" s="159" customFormat="1" x14ac:dyDescent="0.2">
      <c r="F1117" s="262"/>
    </row>
    <row r="1118" spans="6:6" s="159" customFormat="1" x14ac:dyDescent="0.2">
      <c r="F1118" s="262"/>
    </row>
    <row r="1119" spans="6:6" s="159" customFormat="1" x14ac:dyDescent="0.2">
      <c r="F1119" s="262"/>
    </row>
    <row r="1120" spans="6:6" s="159" customFormat="1" x14ac:dyDescent="0.2">
      <c r="F1120" s="262"/>
    </row>
    <row r="1121" spans="6:6" s="159" customFormat="1" x14ac:dyDescent="0.2">
      <c r="F1121" s="262"/>
    </row>
    <row r="1122" spans="6:6" s="159" customFormat="1" x14ac:dyDescent="0.2">
      <c r="F1122" s="262"/>
    </row>
    <row r="1123" spans="6:6" s="159" customFormat="1" x14ac:dyDescent="0.2">
      <c r="F1123" s="262"/>
    </row>
    <row r="1124" spans="6:6" s="159" customFormat="1" x14ac:dyDescent="0.2">
      <c r="F1124" s="262"/>
    </row>
    <row r="1125" spans="6:6" s="159" customFormat="1" x14ac:dyDescent="0.2">
      <c r="F1125" s="262"/>
    </row>
    <row r="1126" spans="6:6" s="159" customFormat="1" x14ac:dyDescent="0.2">
      <c r="F1126" s="262"/>
    </row>
    <row r="1127" spans="6:6" s="159" customFormat="1" x14ac:dyDescent="0.2">
      <c r="F1127" s="262"/>
    </row>
    <row r="1128" spans="6:6" s="159" customFormat="1" x14ac:dyDescent="0.2">
      <c r="F1128" s="262"/>
    </row>
    <row r="1129" spans="6:6" s="159" customFormat="1" x14ac:dyDescent="0.2">
      <c r="F1129" s="262"/>
    </row>
    <row r="1130" spans="6:6" s="159" customFormat="1" x14ac:dyDescent="0.2">
      <c r="F1130" s="262"/>
    </row>
    <row r="1131" spans="6:6" s="159" customFormat="1" x14ac:dyDescent="0.2">
      <c r="F1131" s="262"/>
    </row>
    <row r="1132" spans="6:6" s="159" customFormat="1" x14ac:dyDescent="0.2">
      <c r="F1132" s="262"/>
    </row>
    <row r="1133" spans="6:6" s="159" customFormat="1" x14ac:dyDescent="0.2">
      <c r="F1133" s="262"/>
    </row>
    <row r="1134" spans="6:6" s="159" customFormat="1" x14ac:dyDescent="0.2">
      <c r="F1134" s="262"/>
    </row>
    <row r="1135" spans="6:6" s="159" customFormat="1" x14ac:dyDescent="0.2">
      <c r="F1135" s="262"/>
    </row>
    <row r="1136" spans="6:6" s="159" customFormat="1" x14ac:dyDescent="0.2">
      <c r="F1136" s="262"/>
    </row>
    <row r="1137" spans="6:6" s="159" customFormat="1" x14ac:dyDescent="0.2">
      <c r="F1137" s="262"/>
    </row>
    <row r="1138" spans="6:6" s="159" customFormat="1" x14ac:dyDescent="0.2">
      <c r="F1138" s="262"/>
    </row>
    <row r="1139" spans="6:6" s="159" customFormat="1" x14ac:dyDescent="0.2">
      <c r="F1139" s="262"/>
    </row>
    <row r="1140" spans="6:6" s="159" customFormat="1" x14ac:dyDescent="0.2">
      <c r="F1140" s="262"/>
    </row>
    <row r="1141" spans="6:6" s="159" customFormat="1" x14ac:dyDescent="0.2">
      <c r="F1141" s="262"/>
    </row>
    <row r="1142" spans="6:6" s="159" customFormat="1" x14ac:dyDescent="0.2">
      <c r="F1142" s="262"/>
    </row>
    <row r="1143" spans="6:6" s="159" customFormat="1" x14ac:dyDescent="0.2">
      <c r="F1143" s="262"/>
    </row>
    <row r="1144" spans="6:6" s="159" customFormat="1" x14ac:dyDescent="0.2">
      <c r="F1144" s="262"/>
    </row>
    <row r="1145" spans="6:6" s="159" customFormat="1" x14ac:dyDescent="0.2">
      <c r="F1145" s="262"/>
    </row>
    <row r="1146" spans="6:6" s="159" customFormat="1" x14ac:dyDescent="0.2">
      <c r="F1146" s="262"/>
    </row>
    <row r="1147" spans="6:6" s="159" customFormat="1" x14ac:dyDescent="0.2">
      <c r="F1147" s="262"/>
    </row>
    <row r="1148" spans="6:6" s="159" customFormat="1" x14ac:dyDescent="0.2">
      <c r="F1148" s="262"/>
    </row>
    <row r="1149" spans="6:6" s="159" customFormat="1" x14ac:dyDescent="0.2">
      <c r="F1149" s="262"/>
    </row>
    <row r="1150" spans="6:6" s="159" customFormat="1" x14ac:dyDescent="0.2">
      <c r="F1150" s="262"/>
    </row>
    <row r="1151" spans="6:6" s="159" customFormat="1" x14ac:dyDescent="0.2">
      <c r="F1151" s="262"/>
    </row>
    <row r="1152" spans="6:6" s="159" customFormat="1" x14ac:dyDescent="0.2">
      <c r="F1152" s="262"/>
    </row>
    <row r="1153" spans="6:6" s="159" customFormat="1" x14ac:dyDescent="0.2">
      <c r="F1153" s="262"/>
    </row>
    <row r="1154" spans="6:6" s="159" customFormat="1" x14ac:dyDescent="0.2">
      <c r="F1154" s="262"/>
    </row>
    <row r="1155" spans="6:6" s="159" customFormat="1" x14ac:dyDescent="0.2">
      <c r="F1155" s="262"/>
    </row>
    <row r="1156" spans="6:6" s="159" customFormat="1" x14ac:dyDescent="0.2">
      <c r="F1156" s="262"/>
    </row>
    <row r="1157" spans="6:6" s="159" customFormat="1" x14ac:dyDescent="0.2">
      <c r="F1157" s="262"/>
    </row>
    <row r="1158" spans="6:6" s="159" customFormat="1" x14ac:dyDescent="0.2">
      <c r="F1158" s="262"/>
    </row>
    <row r="1159" spans="6:6" s="159" customFormat="1" x14ac:dyDescent="0.2">
      <c r="F1159" s="262"/>
    </row>
    <row r="1160" spans="6:6" s="159" customFormat="1" x14ac:dyDescent="0.2">
      <c r="F1160" s="262"/>
    </row>
    <row r="1161" spans="6:6" s="159" customFormat="1" x14ac:dyDescent="0.2">
      <c r="F1161" s="262"/>
    </row>
    <row r="1162" spans="6:6" s="159" customFormat="1" x14ac:dyDescent="0.2">
      <c r="F1162" s="262"/>
    </row>
    <row r="1163" spans="6:6" s="159" customFormat="1" x14ac:dyDescent="0.2">
      <c r="F1163" s="262"/>
    </row>
    <row r="1164" spans="6:6" s="159" customFormat="1" x14ac:dyDescent="0.2">
      <c r="F1164" s="262"/>
    </row>
    <row r="1165" spans="6:6" s="159" customFormat="1" x14ac:dyDescent="0.2">
      <c r="F1165" s="262"/>
    </row>
    <row r="1166" spans="6:6" s="159" customFormat="1" x14ac:dyDescent="0.2">
      <c r="F1166" s="262"/>
    </row>
    <row r="1167" spans="6:6" s="159" customFormat="1" x14ac:dyDescent="0.2">
      <c r="F1167" s="262"/>
    </row>
    <row r="1168" spans="6:6" s="159" customFormat="1" x14ac:dyDescent="0.2">
      <c r="F1168" s="262"/>
    </row>
    <row r="1169" spans="6:6" s="159" customFormat="1" x14ac:dyDescent="0.2">
      <c r="F1169" s="262"/>
    </row>
    <row r="1170" spans="6:6" s="159" customFormat="1" x14ac:dyDescent="0.2">
      <c r="F1170" s="262"/>
    </row>
    <row r="1171" spans="6:6" s="159" customFormat="1" x14ac:dyDescent="0.2">
      <c r="F1171" s="262"/>
    </row>
    <row r="1172" spans="6:6" s="159" customFormat="1" x14ac:dyDescent="0.2">
      <c r="F1172" s="262"/>
    </row>
    <row r="1173" spans="6:6" s="159" customFormat="1" x14ac:dyDescent="0.2">
      <c r="F1173" s="262"/>
    </row>
    <row r="1174" spans="6:6" s="159" customFormat="1" x14ac:dyDescent="0.2">
      <c r="F1174" s="262"/>
    </row>
    <row r="1175" spans="6:6" s="159" customFormat="1" x14ac:dyDescent="0.2">
      <c r="F1175" s="262"/>
    </row>
    <row r="1176" spans="6:6" s="159" customFormat="1" x14ac:dyDescent="0.2">
      <c r="F1176" s="262"/>
    </row>
    <row r="1177" spans="6:6" s="159" customFormat="1" x14ac:dyDescent="0.2">
      <c r="F1177" s="262"/>
    </row>
    <row r="1178" spans="6:6" s="159" customFormat="1" x14ac:dyDescent="0.2">
      <c r="F1178" s="262"/>
    </row>
    <row r="1179" spans="6:6" s="159" customFormat="1" x14ac:dyDescent="0.2">
      <c r="F1179" s="262"/>
    </row>
    <row r="1180" spans="6:6" s="159" customFormat="1" x14ac:dyDescent="0.2">
      <c r="F1180" s="262"/>
    </row>
    <row r="1181" spans="6:6" s="159" customFormat="1" x14ac:dyDescent="0.2">
      <c r="F1181" s="262"/>
    </row>
    <row r="1182" spans="6:6" s="159" customFormat="1" x14ac:dyDescent="0.2">
      <c r="F1182" s="262"/>
    </row>
    <row r="1183" spans="6:6" s="159" customFormat="1" x14ac:dyDescent="0.2">
      <c r="F1183" s="262"/>
    </row>
    <row r="1184" spans="6:6" s="159" customFormat="1" x14ac:dyDescent="0.2">
      <c r="F1184" s="262"/>
    </row>
    <row r="1185" spans="6:6" s="159" customFormat="1" x14ac:dyDescent="0.2">
      <c r="F1185" s="262"/>
    </row>
    <row r="1186" spans="6:6" s="159" customFormat="1" x14ac:dyDescent="0.2">
      <c r="F1186" s="262"/>
    </row>
    <row r="1187" spans="6:6" s="159" customFormat="1" x14ac:dyDescent="0.2">
      <c r="F1187" s="262"/>
    </row>
    <row r="1188" spans="6:6" s="159" customFormat="1" x14ac:dyDescent="0.2">
      <c r="F1188" s="262"/>
    </row>
    <row r="1189" spans="6:6" s="159" customFormat="1" x14ac:dyDescent="0.2">
      <c r="F1189" s="262"/>
    </row>
    <row r="1190" spans="6:6" s="159" customFormat="1" x14ac:dyDescent="0.2">
      <c r="F1190" s="262"/>
    </row>
    <row r="1191" spans="6:6" s="159" customFormat="1" x14ac:dyDescent="0.2">
      <c r="F1191" s="262"/>
    </row>
    <row r="1192" spans="6:6" s="159" customFormat="1" x14ac:dyDescent="0.2">
      <c r="F1192" s="262"/>
    </row>
    <row r="1193" spans="6:6" s="159" customFormat="1" x14ac:dyDescent="0.2">
      <c r="F1193" s="262"/>
    </row>
    <row r="1194" spans="6:6" s="159" customFormat="1" x14ac:dyDescent="0.2">
      <c r="F1194" s="262"/>
    </row>
    <row r="1195" spans="6:6" s="159" customFormat="1" x14ac:dyDescent="0.2">
      <c r="F1195" s="262"/>
    </row>
    <row r="1196" spans="6:6" s="159" customFormat="1" x14ac:dyDescent="0.2">
      <c r="F1196" s="262"/>
    </row>
    <row r="1197" spans="6:6" s="159" customFormat="1" x14ac:dyDescent="0.2">
      <c r="F1197" s="262"/>
    </row>
    <row r="1198" spans="6:6" s="159" customFormat="1" x14ac:dyDescent="0.2">
      <c r="F1198" s="262"/>
    </row>
    <row r="1199" spans="6:6" s="159" customFormat="1" x14ac:dyDescent="0.2">
      <c r="F1199" s="262"/>
    </row>
    <row r="1200" spans="6:6" s="159" customFormat="1" x14ac:dyDescent="0.2">
      <c r="F1200" s="262"/>
    </row>
    <row r="1201" spans="6:6" s="159" customFormat="1" x14ac:dyDescent="0.2">
      <c r="F1201" s="262"/>
    </row>
    <row r="1202" spans="6:6" s="159" customFormat="1" x14ac:dyDescent="0.2">
      <c r="F1202" s="262"/>
    </row>
    <row r="1203" spans="6:6" s="159" customFormat="1" x14ac:dyDescent="0.2">
      <c r="F1203" s="262"/>
    </row>
    <row r="1204" spans="6:6" s="159" customFormat="1" x14ac:dyDescent="0.2">
      <c r="F1204" s="262"/>
    </row>
    <row r="1205" spans="6:6" s="159" customFormat="1" x14ac:dyDescent="0.2">
      <c r="F1205" s="262"/>
    </row>
    <row r="1206" spans="6:6" s="159" customFormat="1" x14ac:dyDescent="0.2">
      <c r="F1206" s="262"/>
    </row>
    <row r="1207" spans="6:6" s="159" customFormat="1" x14ac:dyDescent="0.2">
      <c r="F1207" s="262"/>
    </row>
    <row r="1208" spans="6:6" s="159" customFormat="1" x14ac:dyDescent="0.2">
      <c r="F1208" s="262"/>
    </row>
    <row r="1209" spans="6:6" s="159" customFormat="1" x14ac:dyDescent="0.2">
      <c r="F1209" s="262"/>
    </row>
    <row r="1210" spans="6:6" s="159" customFormat="1" x14ac:dyDescent="0.2">
      <c r="F1210" s="262"/>
    </row>
    <row r="1211" spans="6:6" s="159" customFormat="1" x14ac:dyDescent="0.2">
      <c r="F1211" s="262"/>
    </row>
    <row r="1212" spans="6:6" s="159" customFormat="1" x14ac:dyDescent="0.2">
      <c r="F1212" s="262"/>
    </row>
    <row r="1213" spans="6:6" s="159" customFormat="1" x14ac:dyDescent="0.2">
      <c r="F1213" s="262"/>
    </row>
    <row r="1214" spans="6:6" s="159" customFormat="1" x14ac:dyDescent="0.2">
      <c r="F1214" s="262"/>
    </row>
    <row r="1215" spans="6:6" s="159" customFormat="1" x14ac:dyDescent="0.2">
      <c r="F1215" s="262"/>
    </row>
    <row r="1216" spans="6:6" s="159" customFormat="1" x14ac:dyDescent="0.2">
      <c r="F1216" s="262"/>
    </row>
    <row r="1217" spans="6:6" s="159" customFormat="1" x14ac:dyDescent="0.2">
      <c r="F1217" s="262"/>
    </row>
    <row r="1218" spans="6:6" s="159" customFormat="1" x14ac:dyDescent="0.2">
      <c r="F1218" s="262"/>
    </row>
    <row r="1219" spans="6:6" s="159" customFormat="1" x14ac:dyDescent="0.2">
      <c r="F1219" s="262"/>
    </row>
    <row r="1220" spans="6:6" s="159" customFormat="1" x14ac:dyDescent="0.2">
      <c r="F1220" s="262"/>
    </row>
    <row r="1221" spans="6:6" s="159" customFormat="1" x14ac:dyDescent="0.2">
      <c r="F1221" s="262"/>
    </row>
    <row r="1222" spans="6:6" s="159" customFormat="1" x14ac:dyDescent="0.2">
      <c r="F1222" s="262"/>
    </row>
    <row r="1223" spans="6:6" s="159" customFormat="1" x14ac:dyDescent="0.2">
      <c r="F1223" s="262"/>
    </row>
    <row r="1224" spans="6:6" s="159" customFormat="1" x14ac:dyDescent="0.2">
      <c r="F1224" s="262"/>
    </row>
    <row r="1225" spans="6:6" s="159" customFormat="1" x14ac:dyDescent="0.2">
      <c r="F1225" s="262"/>
    </row>
    <row r="1226" spans="6:6" s="159" customFormat="1" x14ac:dyDescent="0.2">
      <c r="F1226" s="262"/>
    </row>
    <row r="1227" spans="6:6" s="159" customFormat="1" x14ac:dyDescent="0.2">
      <c r="F1227" s="262"/>
    </row>
    <row r="1228" spans="6:6" s="159" customFormat="1" x14ac:dyDescent="0.2">
      <c r="F1228" s="262"/>
    </row>
    <row r="1229" spans="6:6" s="159" customFormat="1" x14ac:dyDescent="0.2">
      <c r="F1229" s="262"/>
    </row>
    <row r="1230" spans="6:6" s="159" customFormat="1" x14ac:dyDescent="0.2">
      <c r="F1230" s="262"/>
    </row>
    <row r="1231" spans="6:6" s="159" customFormat="1" x14ac:dyDescent="0.2">
      <c r="F1231" s="262"/>
    </row>
    <row r="1232" spans="6:6" s="159" customFormat="1" x14ac:dyDescent="0.2">
      <c r="F1232" s="262"/>
    </row>
    <row r="1233" spans="6:6" s="159" customFormat="1" x14ac:dyDescent="0.2">
      <c r="F1233" s="262"/>
    </row>
    <row r="1234" spans="6:6" s="159" customFormat="1" x14ac:dyDescent="0.2">
      <c r="F1234" s="262"/>
    </row>
    <row r="1235" spans="6:6" s="159" customFormat="1" x14ac:dyDescent="0.2">
      <c r="F1235" s="262"/>
    </row>
    <row r="1236" spans="6:6" s="159" customFormat="1" x14ac:dyDescent="0.2">
      <c r="F1236" s="262"/>
    </row>
    <row r="1237" spans="6:6" s="159" customFormat="1" x14ac:dyDescent="0.2">
      <c r="F1237" s="262"/>
    </row>
    <row r="1238" spans="6:6" s="159" customFormat="1" x14ac:dyDescent="0.2">
      <c r="F1238" s="262"/>
    </row>
    <row r="1239" spans="6:6" s="159" customFormat="1" x14ac:dyDescent="0.2">
      <c r="F1239" s="262"/>
    </row>
    <row r="1240" spans="6:6" s="159" customFormat="1" x14ac:dyDescent="0.2">
      <c r="F1240" s="262"/>
    </row>
    <row r="1241" spans="6:6" s="159" customFormat="1" x14ac:dyDescent="0.2">
      <c r="F1241" s="262"/>
    </row>
    <row r="1242" spans="6:6" s="159" customFormat="1" x14ac:dyDescent="0.2">
      <c r="F1242" s="262"/>
    </row>
    <row r="1243" spans="6:6" s="159" customFormat="1" x14ac:dyDescent="0.2">
      <c r="F1243" s="262"/>
    </row>
    <row r="1244" spans="6:6" s="159" customFormat="1" x14ac:dyDescent="0.2">
      <c r="F1244" s="262"/>
    </row>
    <row r="1245" spans="6:6" s="159" customFormat="1" x14ac:dyDescent="0.2">
      <c r="F1245" s="262"/>
    </row>
    <row r="1246" spans="6:6" s="159" customFormat="1" x14ac:dyDescent="0.2">
      <c r="F1246" s="262"/>
    </row>
    <row r="1247" spans="6:6" s="159" customFormat="1" x14ac:dyDescent="0.2">
      <c r="F1247" s="262"/>
    </row>
    <row r="1248" spans="6:6" s="159" customFormat="1" x14ac:dyDescent="0.2">
      <c r="F1248" s="262"/>
    </row>
    <row r="1249" spans="6:6" s="159" customFormat="1" x14ac:dyDescent="0.2">
      <c r="F1249" s="262"/>
    </row>
    <row r="1250" spans="6:6" s="159" customFormat="1" x14ac:dyDescent="0.2">
      <c r="F1250" s="262"/>
    </row>
    <row r="1251" spans="6:6" s="159" customFormat="1" x14ac:dyDescent="0.2">
      <c r="F1251" s="262"/>
    </row>
    <row r="1252" spans="6:6" s="159" customFormat="1" x14ac:dyDescent="0.2">
      <c r="F1252" s="262"/>
    </row>
    <row r="1253" spans="6:6" s="159" customFormat="1" x14ac:dyDescent="0.2">
      <c r="F1253" s="262"/>
    </row>
    <row r="1254" spans="6:6" s="159" customFormat="1" x14ac:dyDescent="0.2">
      <c r="F1254" s="262"/>
    </row>
    <row r="1255" spans="6:6" s="159" customFormat="1" x14ac:dyDescent="0.2">
      <c r="F1255" s="262"/>
    </row>
    <row r="1256" spans="6:6" s="159" customFormat="1" x14ac:dyDescent="0.2">
      <c r="F1256" s="262"/>
    </row>
    <row r="1257" spans="6:6" s="159" customFormat="1" x14ac:dyDescent="0.2">
      <c r="F1257" s="262"/>
    </row>
    <row r="1258" spans="6:6" s="159" customFormat="1" x14ac:dyDescent="0.2">
      <c r="F1258" s="262"/>
    </row>
    <row r="1259" spans="6:6" s="159" customFormat="1" x14ac:dyDescent="0.2">
      <c r="F1259" s="262"/>
    </row>
    <row r="1260" spans="6:6" s="159" customFormat="1" x14ac:dyDescent="0.2">
      <c r="F1260" s="262"/>
    </row>
    <row r="1261" spans="6:6" s="159" customFormat="1" x14ac:dyDescent="0.2">
      <c r="F1261" s="262"/>
    </row>
    <row r="1262" spans="6:6" s="159" customFormat="1" x14ac:dyDescent="0.2">
      <c r="F1262" s="262"/>
    </row>
    <row r="1263" spans="6:6" s="159" customFormat="1" x14ac:dyDescent="0.2">
      <c r="F1263" s="262"/>
    </row>
    <row r="1264" spans="6:6" s="159" customFormat="1" x14ac:dyDescent="0.2">
      <c r="F1264" s="262"/>
    </row>
    <row r="1265" spans="6:6" s="159" customFormat="1" x14ac:dyDescent="0.2">
      <c r="F1265" s="262"/>
    </row>
    <row r="1266" spans="6:6" s="159" customFormat="1" x14ac:dyDescent="0.2">
      <c r="F1266" s="262"/>
    </row>
    <row r="1267" spans="6:6" s="159" customFormat="1" x14ac:dyDescent="0.2">
      <c r="F1267" s="262"/>
    </row>
    <row r="1268" spans="6:6" s="159" customFormat="1" x14ac:dyDescent="0.2">
      <c r="F1268" s="262"/>
    </row>
    <row r="1269" spans="6:6" s="159" customFormat="1" x14ac:dyDescent="0.2">
      <c r="F1269" s="262"/>
    </row>
    <row r="1270" spans="6:6" s="159" customFormat="1" x14ac:dyDescent="0.2">
      <c r="F1270" s="262"/>
    </row>
    <row r="1271" spans="6:6" s="159" customFormat="1" x14ac:dyDescent="0.2">
      <c r="F1271" s="262"/>
    </row>
    <row r="1272" spans="6:6" s="159" customFormat="1" x14ac:dyDescent="0.2">
      <c r="F1272" s="262"/>
    </row>
    <row r="1273" spans="6:6" s="159" customFormat="1" x14ac:dyDescent="0.2">
      <c r="F1273" s="262"/>
    </row>
    <row r="1274" spans="6:6" s="159" customFormat="1" x14ac:dyDescent="0.2">
      <c r="F1274" s="262"/>
    </row>
    <row r="1275" spans="6:6" s="159" customFormat="1" x14ac:dyDescent="0.2">
      <c r="F1275" s="262"/>
    </row>
    <row r="1276" spans="6:6" s="159" customFormat="1" x14ac:dyDescent="0.2">
      <c r="F1276" s="262"/>
    </row>
    <row r="1277" spans="6:6" s="159" customFormat="1" x14ac:dyDescent="0.2">
      <c r="F1277" s="262"/>
    </row>
    <row r="1278" spans="6:6" s="159" customFormat="1" x14ac:dyDescent="0.2">
      <c r="F1278" s="262"/>
    </row>
    <row r="1279" spans="6:6" s="159" customFormat="1" x14ac:dyDescent="0.2">
      <c r="F1279" s="262"/>
    </row>
    <row r="1280" spans="6:6" s="159" customFormat="1" x14ac:dyDescent="0.2">
      <c r="F1280" s="262"/>
    </row>
    <row r="1281" spans="6:6" s="159" customFormat="1" x14ac:dyDescent="0.2">
      <c r="F1281" s="262"/>
    </row>
    <row r="1282" spans="6:6" s="159" customFormat="1" x14ac:dyDescent="0.2">
      <c r="F1282" s="262"/>
    </row>
    <row r="1283" spans="6:6" s="159" customFormat="1" x14ac:dyDescent="0.2">
      <c r="F1283" s="262"/>
    </row>
    <row r="1284" spans="6:6" s="159" customFormat="1" x14ac:dyDescent="0.2">
      <c r="F1284" s="262"/>
    </row>
    <row r="1285" spans="6:6" s="159" customFormat="1" x14ac:dyDescent="0.2">
      <c r="F1285" s="262"/>
    </row>
    <row r="1286" spans="6:6" s="159" customFormat="1" x14ac:dyDescent="0.2">
      <c r="F1286" s="262"/>
    </row>
    <row r="1287" spans="6:6" s="159" customFormat="1" x14ac:dyDescent="0.2">
      <c r="F1287" s="262"/>
    </row>
    <row r="1288" spans="6:6" s="159" customFormat="1" x14ac:dyDescent="0.2">
      <c r="F1288" s="262"/>
    </row>
    <row r="1289" spans="6:6" s="159" customFormat="1" x14ac:dyDescent="0.2">
      <c r="F1289" s="262"/>
    </row>
    <row r="1290" spans="6:6" s="159" customFormat="1" x14ac:dyDescent="0.2">
      <c r="F1290" s="262"/>
    </row>
    <row r="1291" spans="6:6" s="159" customFormat="1" x14ac:dyDescent="0.2">
      <c r="F1291" s="262"/>
    </row>
    <row r="1292" spans="6:6" s="159" customFormat="1" x14ac:dyDescent="0.2">
      <c r="F1292" s="262"/>
    </row>
    <row r="1293" spans="6:6" s="159" customFormat="1" x14ac:dyDescent="0.2">
      <c r="F1293" s="262"/>
    </row>
    <row r="1294" spans="6:6" s="159" customFormat="1" x14ac:dyDescent="0.2">
      <c r="F1294" s="262"/>
    </row>
    <row r="1295" spans="6:6" s="159" customFormat="1" x14ac:dyDescent="0.2">
      <c r="F1295" s="262"/>
    </row>
    <row r="1296" spans="6:6" s="159" customFormat="1" x14ac:dyDescent="0.2">
      <c r="F1296" s="262"/>
    </row>
    <row r="1297" spans="6:6" s="159" customFormat="1" x14ac:dyDescent="0.2">
      <c r="F1297" s="262"/>
    </row>
    <row r="1298" spans="6:6" s="159" customFormat="1" x14ac:dyDescent="0.2">
      <c r="F1298" s="262"/>
    </row>
    <row r="1299" spans="6:6" s="159" customFormat="1" x14ac:dyDescent="0.2">
      <c r="F1299" s="262"/>
    </row>
    <row r="1300" spans="6:6" s="159" customFormat="1" x14ac:dyDescent="0.2">
      <c r="F1300" s="262"/>
    </row>
    <row r="1301" spans="6:6" s="159" customFormat="1" x14ac:dyDescent="0.2">
      <c r="F1301" s="262"/>
    </row>
    <row r="1302" spans="6:6" s="159" customFormat="1" x14ac:dyDescent="0.2">
      <c r="F1302" s="262"/>
    </row>
    <row r="1303" spans="6:6" s="159" customFormat="1" x14ac:dyDescent="0.2">
      <c r="F1303" s="262"/>
    </row>
    <row r="1304" spans="6:6" s="159" customFormat="1" x14ac:dyDescent="0.2">
      <c r="F1304" s="262"/>
    </row>
    <row r="1305" spans="6:6" s="159" customFormat="1" x14ac:dyDescent="0.2">
      <c r="F1305" s="262"/>
    </row>
    <row r="1306" spans="6:6" s="159" customFormat="1" x14ac:dyDescent="0.2">
      <c r="F1306" s="262"/>
    </row>
    <row r="1307" spans="6:6" s="159" customFormat="1" x14ac:dyDescent="0.2">
      <c r="F1307" s="262"/>
    </row>
    <row r="1308" spans="6:6" s="159" customFormat="1" x14ac:dyDescent="0.2">
      <c r="F1308" s="262"/>
    </row>
    <row r="1309" spans="6:6" s="159" customFormat="1" x14ac:dyDescent="0.2">
      <c r="F1309" s="262"/>
    </row>
    <row r="1310" spans="6:6" s="159" customFormat="1" x14ac:dyDescent="0.2">
      <c r="F1310" s="262"/>
    </row>
    <row r="1311" spans="6:6" s="159" customFormat="1" x14ac:dyDescent="0.2">
      <c r="F1311" s="262"/>
    </row>
    <row r="1312" spans="6:6" s="159" customFormat="1" x14ac:dyDescent="0.2">
      <c r="F1312" s="262"/>
    </row>
    <row r="1313" spans="6:6" s="159" customFormat="1" x14ac:dyDescent="0.2">
      <c r="F1313" s="262"/>
    </row>
    <row r="1314" spans="6:6" s="159" customFormat="1" x14ac:dyDescent="0.2">
      <c r="F1314" s="262"/>
    </row>
    <row r="1315" spans="6:6" s="159" customFormat="1" x14ac:dyDescent="0.2">
      <c r="F1315" s="262"/>
    </row>
    <row r="1316" spans="6:6" s="159" customFormat="1" x14ac:dyDescent="0.2">
      <c r="F1316" s="262"/>
    </row>
    <row r="1317" spans="6:6" s="159" customFormat="1" x14ac:dyDescent="0.2">
      <c r="F1317" s="262"/>
    </row>
    <row r="1318" spans="6:6" s="159" customFormat="1" x14ac:dyDescent="0.2">
      <c r="F1318" s="262"/>
    </row>
    <row r="1319" spans="6:6" s="159" customFormat="1" x14ac:dyDescent="0.2">
      <c r="F1319" s="262"/>
    </row>
    <row r="1320" spans="6:6" s="159" customFormat="1" x14ac:dyDescent="0.2">
      <c r="F1320" s="262"/>
    </row>
    <row r="1321" spans="6:6" s="159" customFormat="1" x14ac:dyDescent="0.2">
      <c r="F1321" s="262"/>
    </row>
    <row r="1322" spans="6:6" s="159" customFormat="1" x14ac:dyDescent="0.2">
      <c r="F1322" s="262"/>
    </row>
    <row r="1323" spans="6:6" s="159" customFormat="1" x14ac:dyDescent="0.2">
      <c r="F1323" s="262"/>
    </row>
    <row r="1324" spans="6:6" s="159" customFormat="1" x14ac:dyDescent="0.2">
      <c r="F1324" s="262"/>
    </row>
    <row r="1325" spans="6:6" s="159" customFormat="1" x14ac:dyDescent="0.2">
      <c r="F1325" s="262"/>
    </row>
    <row r="1326" spans="6:6" s="159" customFormat="1" x14ac:dyDescent="0.2">
      <c r="F1326" s="262"/>
    </row>
    <row r="1327" spans="6:6" s="159" customFormat="1" x14ac:dyDescent="0.2">
      <c r="F1327" s="262"/>
    </row>
    <row r="1328" spans="6:6" s="159" customFormat="1" x14ac:dyDescent="0.2">
      <c r="F1328" s="262"/>
    </row>
    <row r="1329" spans="6:6" s="159" customFormat="1" x14ac:dyDescent="0.2">
      <c r="F1329" s="262"/>
    </row>
    <row r="1330" spans="6:6" s="159" customFormat="1" x14ac:dyDescent="0.2">
      <c r="F1330" s="262"/>
    </row>
    <row r="1331" spans="6:6" s="159" customFormat="1" x14ac:dyDescent="0.2">
      <c r="F1331" s="262"/>
    </row>
    <row r="1332" spans="6:6" s="159" customFormat="1" x14ac:dyDescent="0.2">
      <c r="F1332" s="262"/>
    </row>
    <row r="1333" spans="6:6" s="159" customFormat="1" x14ac:dyDescent="0.2">
      <c r="F1333" s="262"/>
    </row>
    <row r="1334" spans="6:6" s="159" customFormat="1" x14ac:dyDescent="0.2">
      <c r="F1334" s="262"/>
    </row>
    <row r="1335" spans="6:6" s="159" customFormat="1" x14ac:dyDescent="0.2">
      <c r="F1335" s="262"/>
    </row>
    <row r="1336" spans="6:6" s="159" customFormat="1" x14ac:dyDescent="0.2">
      <c r="F1336" s="262"/>
    </row>
    <row r="1337" spans="6:6" s="159" customFormat="1" x14ac:dyDescent="0.2">
      <c r="F1337" s="262"/>
    </row>
    <row r="1338" spans="6:6" s="159" customFormat="1" x14ac:dyDescent="0.2">
      <c r="F1338" s="262"/>
    </row>
    <row r="1339" spans="6:6" s="159" customFormat="1" x14ac:dyDescent="0.2">
      <c r="F1339" s="262"/>
    </row>
    <row r="1340" spans="6:6" s="159" customFormat="1" x14ac:dyDescent="0.2">
      <c r="F1340" s="262"/>
    </row>
    <row r="1341" spans="6:6" s="159" customFormat="1" x14ac:dyDescent="0.2">
      <c r="F1341" s="262"/>
    </row>
    <row r="1342" spans="6:6" s="159" customFormat="1" x14ac:dyDescent="0.2">
      <c r="F1342" s="262"/>
    </row>
    <row r="1343" spans="6:6" s="159" customFormat="1" x14ac:dyDescent="0.2">
      <c r="F1343" s="262"/>
    </row>
    <row r="1344" spans="6:6" s="159" customFormat="1" x14ac:dyDescent="0.2">
      <c r="F1344" s="262"/>
    </row>
    <row r="1345" spans="6:6" s="159" customFormat="1" x14ac:dyDescent="0.2">
      <c r="F1345" s="262"/>
    </row>
    <row r="1346" spans="6:6" s="159" customFormat="1" x14ac:dyDescent="0.2">
      <c r="F1346" s="262"/>
    </row>
    <row r="1347" spans="6:6" s="159" customFormat="1" x14ac:dyDescent="0.2">
      <c r="F1347" s="262"/>
    </row>
    <row r="1348" spans="6:6" s="159" customFormat="1" x14ac:dyDescent="0.2">
      <c r="F1348" s="262"/>
    </row>
    <row r="1349" spans="6:6" s="159" customFormat="1" x14ac:dyDescent="0.2">
      <c r="F1349" s="262"/>
    </row>
    <row r="1350" spans="6:6" s="159" customFormat="1" x14ac:dyDescent="0.2">
      <c r="F1350" s="262"/>
    </row>
    <row r="1351" spans="6:6" s="159" customFormat="1" x14ac:dyDescent="0.2">
      <c r="F1351" s="262"/>
    </row>
    <row r="1352" spans="6:6" s="159" customFormat="1" x14ac:dyDescent="0.2">
      <c r="F1352" s="262"/>
    </row>
    <row r="1353" spans="6:6" s="159" customFormat="1" x14ac:dyDescent="0.2">
      <c r="F1353" s="262"/>
    </row>
    <row r="1354" spans="6:6" s="159" customFormat="1" x14ac:dyDescent="0.2">
      <c r="F1354" s="262"/>
    </row>
    <row r="1355" spans="6:6" s="159" customFormat="1" x14ac:dyDescent="0.2">
      <c r="F1355" s="262"/>
    </row>
    <row r="1356" spans="6:6" s="159" customFormat="1" x14ac:dyDescent="0.2">
      <c r="F1356" s="262"/>
    </row>
    <row r="1357" spans="6:6" s="159" customFormat="1" x14ac:dyDescent="0.2">
      <c r="F1357" s="262"/>
    </row>
    <row r="1358" spans="6:6" s="159" customFormat="1" x14ac:dyDescent="0.2">
      <c r="F1358" s="262"/>
    </row>
    <row r="1359" spans="6:6" s="159" customFormat="1" x14ac:dyDescent="0.2">
      <c r="F1359" s="262"/>
    </row>
    <row r="1360" spans="6:6" s="159" customFormat="1" x14ac:dyDescent="0.2">
      <c r="F1360" s="262"/>
    </row>
    <row r="1361" spans="6:6" s="159" customFormat="1" x14ac:dyDescent="0.2">
      <c r="F1361" s="262"/>
    </row>
    <row r="1362" spans="6:6" s="159" customFormat="1" x14ac:dyDescent="0.2">
      <c r="F1362" s="262"/>
    </row>
    <row r="1363" spans="6:6" s="159" customFormat="1" x14ac:dyDescent="0.2">
      <c r="F1363" s="262"/>
    </row>
    <row r="1364" spans="6:6" s="159" customFormat="1" x14ac:dyDescent="0.2">
      <c r="F1364" s="262"/>
    </row>
    <row r="1365" spans="6:6" s="159" customFormat="1" x14ac:dyDescent="0.2">
      <c r="F1365" s="262"/>
    </row>
    <row r="1366" spans="6:6" s="159" customFormat="1" x14ac:dyDescent="0.2">
      <c r="F1366" s="262"/>
    </row>
    <row r="1367" spans="6:6" s="159" customFormat="1" x14ac:dyDescent="0.2">
      <c r="F1367" s="262"/>
    </row>
    <row r="1368" spans="6:6" s="159" customFormat="1" x14ac:dyDescent="0.2">
      <c r="F1368" s="262"/>
    </row>
    <row r="1369" spans="6:6" s="159" customFormat="1" x14ac:dyDescent="0.2">
      <c r="F1369" s="262"/>
    </row>
    <row r="1370" spans="6:6" s="159" customFormat="1" x14ac:dyDescent="0.2">
      <c r="F1370" s="262"/>
    </row>
    <row r="1371" spans="6:6" s="159" customFormat="1" x14ac:dyDescent="0.2">
      <c r="F1371" s="262"/>
    </row>
    <row r="1372" spans="6:6" s="159" customFormat="1" x14ac:dyDescent="0.2">
      <c r="F1372" s="262"/>
    </row>
    <row r="1373" spans="6:6" s="159" customFormat="1" x14ac:dyDescent="0.2">
      <c r="F1373" s="262"/>
    </row>
    <row r="1374" spans="6:6" s="159" customFormat="1" x14ac:dyDescent="0.2">
      <c r="F1374" s="262"/>
    </row>
    <row r="1375" spans="6:6" s="159" customFormat="1" x14ac:dyDescent="0.2">
      <c r="F1375" s="262"/>
    </row>
    <row r="1376" spans="6:6" s="159" customFormat="1" x14ac:dyDescent="0.2">
      <c r="F1376" s="262"/>
    </row>
    <row r="1377" spans="6:6" s="159" customFormat="1" x14ac:dyDescent="0.2">
      <c r="F1377" s="262"/>
    </row>
    <row r="1378" spans="6:6" s="159" customFormat="1" x14ac:dyDescent="0.2">
      <c r="F1378" s="262"/>
    </row>
    <row r="1379" spans="6:6" s="159" customFormat="1" x14ac:dyDescent="0.2">
      <c r="F1379" s="262"/>
    </row>
    <row r="1380" spans="6:6" s="159" customFormat="1" x14ac:dyDescent="0.2">
      <c r="F1380" s="262"/>
    </row>
    <row r="1381" spans="6:6" s="159" customFormat="1" x14ac:dyDescent="0.2">
      <c r="F1381" s="262"/>
    </row>
    <row r="1382" spans="6:6" s="159" customFormat="1" x14ac:dyDescent="0.2">
      <c r="F1382" s="262"/>
    </row>
    <row r="1383" spans="6:6" s="159" customFormat="1" x14ac:dyDescent="0.2">
      <c r="F1383" s="262"/>
    </row>
    <row r="1384" spans="6:6" s="159" customFormat="1" x14ac:dyDescent="0.2">
      <c r="F1384" s="262"/>
    </row>
    <row r="1385" spans="6:6" s="159" customFormat="1" x14ac:dyDescent="0.2">
      <c r="F1385" s="262"/>
    </row>
    <row r="1386" spans="6:6" s="159" customFormat="1" x14ac:dyDescent="0.2">
      <c r="F1386" s="262"/>
    </row>
    <row r="1387" spans="6:6" s="159" customFormat="1" x14ac:dyDescent="0.2">
      <c r="F1387" s="262"/>
    </row>
    <row r="1388" spans="6:6" s="159" customFormat="1" x14ac:dyDescent="0.2">
      <c r="F1388" s="262"/>
    </row>
    <row r="1389" spans="6:6" s="159" customFormat="1" x14ac:dyDescent="0.2">
      <c r="F1389" s="262"/>
    </row>
    <row r="1390" spans="6:6" s="159" customFormat="1" x14ac:dyDescent="0.2">
      <c r="F1390" s="262"/>
    </row>
    <row r="1391" spans="6:6" s="159" customFormat="1" x14ac:dyDescent="0.2">
      <c r="F1391" s="262"/>
    </row>
    <row r="1392" spans="6:6" s="159" customFormat="1" x14ac:dyDescent="0.2">
      <c r="F1392" s="262"/>
    </row>
    <row r="1393" spans="6:6" s="159" customFormat="1" x14ac:dyDescent="0.2">
      <c r="F1393" s="262"/>
    </row>
    <row r="1394" spans="6:6" s="159" customFormat="1" x14ac:dyDescent="0.2">
      <c r="F1394" s="262"/>
    </row>
    <row r="1395" spans="6:6" s="159" customFormat="1" x14ac:dyDescent="0.2">
      <c r="F1395" s="262"/>
    </row>
    <row r="1396" spans="6:6" s="159" customFormat="1" x14ac:dyDescent="0.2">
      <c r="F1396" s="262"/>
    </row>
    <row r="1397" spans="6:6" s="159" customFormat="1" x14ac:dyDescent="0.2">
      <c r="F1397" s="262"/>
    </row>
    <row r="1398" spans="6:6" s="159" customFormat="1" x14ac:dyDescent="0.2">
      <c r="F1398" s="262"/>
    </row>
    <row r="1399" spans="6:6" s="159" customFormat="1" x14ac:dyDescent="0.2">
      <c r="F1399" s="262"/>
    </row>
    <row r="1400" spans="6:6" s="159" customFormat="1" x14ac:dyDescent="0.2">
      <c r="F1400" s="262"/>
    </row>
    <row r="1401" spans="6:6" s="159" customFormat="1" x14ac:dyDescent="0.2">
      <c r="F1401" s="262"/>
    </row>
    <row r="1402" spans="6:6" s="159" customFormat="1" x14ac:dyDescent="0.2">
      <c r="F1402" s="262"/>
    </row>
    <row r="1403" spans="6:6" s="159" customFormat="1" x14ac:dyDescent="0.2">
      <c r="F1403" s="262"/>
    </row>
    <row r="1404" spans="6:6" s="159" customFormat="1" x14ac:dyDescent="0.2">
      <c r="F1404" s="262"/>
    </row>
    <row r="1405" spans="6:6" s="159" customFormat="1" x14ac:dyDescent="0.2">
      <c r="F1405" s="262"/>
    </row>
    <row r="1406" spans="6:6" s="159" customFormat="1" x14ac:dyDescent="0.2">
      <c r="F1406" s="262"/>
    </row>
    <row r="1407" spans="6:6" s="159" customFormat="1" x14ac:dyDescent="0.2">
      <c r="F1407" s="262"/>
    </row>
    <row r="1408" spans="6:6" s="159" customFormat="1" x14ac:dyDescent="0.2">
      <c r="F1408" s="262"/>
    </row>
    <row r="1409" spans="6:6" s="159" customFormat="1" x14ac:dyDescent="0.2">
      <c r="F1409" s="262"/>
    </row>
    <row r="1410" spans="6:6" s="159" customFormat="1" x14ac:dyDescent="0.2">
      <c r="F1410" s="262"/>
    </row>
    <row r="1411" spans="6:6" s="159" customFormat="1" x14ac:dyDescent="0.2">
      <c r="F1411" s="262"/>
    </row>
    <row r="1412" spans="6:6" s="159" customFormat="1" x14ac:dyDescent="0.2">
      <c r="F1412" s="262"/>
    </row>
    <row r="1413" spans="6:6" s="159" customFormat="1" x14ac:dyDescent="0.2">
      <c r="F1413" s="262"/>
    </row>
    <row r="1414" spans="6:6" s="159" customFormat="1" x14ac:dyDescent="0.2">
      <c r="F1414" s="262"/>
    </row>
    <row r="1415" spans="6:6" s="159" customFormat="1" x14ac:dyDescent="0.2">
      <c r="F1415" s="262"/>
    </row>
    <row r="1416" spans="6:6" s="159" customFormat="1" x14ac:dyDescent="0.2">
      <c r="F1416" s="262"/>
    </row>
    <row r="1417" spans="6:6" s="159" customFormat="1" x14ac:dyDescent="0.2">
      <c r="F1417" s="262"/>
    </row>
    <row r="1418" spans="6:6" s="159" customFormat="1" x14ac:dyDescent="0.2">
      <c r="F1418" s="262"/>
    </row>
    <row r="1419" spans="6:6" s="159" customFormat="1" x14ac:dyDescent="0.2">
      <c r="F1419" s="262"/>
    </row>
    <row r="1420" spans="6:6" s="159" customFormat="1" x14ac:dyDescent="0.2">
      <c r="F1420" s="262"/>
    </row>
    <row r="1421" spans="6:6" s="159" customFormat="1" x14ac:dyDescent="0.2">
      <c r="F1421" s="262"/>
    </row>
    <row r="1422" spans="6:6" s="159" customFormat="1" x14ac:dyDescent="0.2">
      <c r="F1422" s="262"/>
    </row>
    <row r="1423" spans="6:6" s="159" customFormat="1" x14ac:dyDescent="0.2">
      <c r="F1423" s="262"/>
    </row>
    <row r="1424" spans="6:6" s="159" customFormat="1" x14ac:dyDescent="0.2">
      <c r="F1424" s="262"/>
    </row>
    <row r="1425" spans="6:6" s="159" customFormat="1" x14ac:dyDescent="0.2">
      <c r="F1425" s="262"/>
    </row>
    <row r="1426" spans="6:6" s="159" customFormat="1" x14ac:dyDescent="0.2">
      <c r="F1426" s="262"/>
    </row>
    <row r="1427" spans="6:6" s="159" customFormat="1" x14ac:dyDescent="0.2">
      <c r="F1427" s="262"/>
    </row>
    <row r="1428" spans="6:6" s="159" customFormat="1" x14ac:dyDescent="0.2">
      <c r="F1428" s="262"/>
    </row>
    <row r="1429" spans="6:6" s="159" customFormat="1" x14ac:dyDescent="0.2">
      <c r="F1429" s="262"/>
    </row>
    <row r="1430" spans="6:6" s="159" customFormat="1" x14ac:dyDescent="0.2">
      <c r="F1430" s="262"/>
    </row>
    <row r="1431" spans="6:6" s="159" customFormat="1" x14ac:dyDescent="0.2">
      <c r="F1431" s="262"/>
    </row>
    <row r="1432" spans="6:6" s="159" customFormat="1" x14ac:dyDescent="0.2">
      <c r="F1432" s="262"/>
    </row>
    <row r="1433" spans="6:6" s="159" customFormat="1" x14ac:dyDescent="0.2">
      <c r="F1433" s="262"/>
    </row>
    <row r="1434" spans="6:6" s="159" customFormat="1" x14ac:dyDescent="0.2">
      <c r="F1434" s="262"/>
    </row>
    <row r="1435" spans="6:6" s="159" customFormat="1" x14ac:dyDescent="0.2">
      <c r="F1435" s="262"/>
    </row>
    <row r="1436" spans="6:6" s="159" customFormat="1" x14ac:dyDescent="0.2">
      <c r="F1436" s="262"/>
    </row>
    <row r="1437" spans="6:6" s="159" customFormat="1" x14ac:dyDescent="0.2">
      <c r="F1437" s="262"/>
    </row>
    <row r="1438" spans="6:6" s="159" customFormat="1" x14ac:dyDescent="0.2">
      <c r="F1438" s="262"/>
    </row>
    <row r="1439" spans="6:6" s="159" customFormat="1" x14ac:dyDescent="0.2">
      <c r="F1439" s="262"/>
    </row>
    <row r="1440" spans="6:6" s="159" customFormat="1" x14ac:dyDescent="0.2">
      <c r="F1440" s="262"/>
    </row>
    <row r="1441" spans="6:6" s="159" customFormat="1" x14ac:dyDescent="0.2">
      <c r="F1441" s="262"/>
    </row>
    <row r="1442" spans="6:6" s="159" customFormat="1" x14ac:dyDescent="0.2">
      <c r="F1442" s="262"/>
    </row>
    <row r="1443" spans="6:6" s="159" customFormat="1" x14ac:dyDescent="0.2">
      <c r="F1443" s="262"/>
    </row>
    <row r="1444" spans="6:6" s="159" customFormat="1" x14ac:dyDescent="0.2">
      <c r="F1444" s="262"/>
    </row>
    <row r="1445" spans="6:6" s="159" customFormat="1" x14ac:dyDescent="0.2">
      <c r="F1445" s="262"/>
    </row>
    <row r="1446" spans="6:6" s="159" customFormat="1" x14ac:dyDescent="0.2">
      <c r="F1446" s="262"/>
    </row>
    <row r="1447" spans="6:6" s="159" customFormat="1" x14ac:dyDescent="0.2">
      <c r="F1447" s="262"/>
    </row>
    <row r="1448" spans="6:6" s="159" customFormat="1" x14ac:dyDescent="0.2">
      <c r="F1448" s="262"/>
    </row>
    <row r="1449" spans="6:6" s="159" customFormat="1" x14ac:dyDescent="0.2">
      <c r="F1449" s="262"/>
    </row>
    <row r="1450" spans="6:6" s="159" customFormat="1" x14ac:dyDescent="0.2">
      <c r="F1450" s="262"/>
    </row>
    <row r="1451" spans="6:6" s="159" customFormat="1" x14ac:dyDescent="0.2">
      <c r="F1451" s="262"/>
    </row>
    <row r="1452" spans="6:6" s="159" customFormat="1" x14ac:dyDescent="0.2">
      <c r="F1452" s="262"/>
    </row>
    <row r="1453" spans="6:6" s="159" customFormat="1" x14ac:dyDescent="0.2">
      <c r="F1453" s="262"/>
    </row>
    <row r="1454" spans="6:6" s="159" customFormat="1" x14ac:dyDescent="0.2">
      <c r="F1454" s="262"/>
    </row>
    <row r="1455" spans="6:6" s="159" customFormat="1" x14ac:dyDescent="0.2">
      <c r="F1455" s="262"/>
    </row>
    <row r="1456" spans="6:6" s="159" customFormat="1" x14ac:dyDescent="0.2">
      <c r="F1456" s="262"/>
    </row>
    <row r="1457" spans="6:6" s="159" customFormat="1" x14ac:dyDescent="0.2">
      <c r="F1457" s="262"/>
    </row>
    <row r="1458" spans="6:6" s="159" customFormat="1" x14ac:dyDescent="0.2">
      <c r="F1458" s="262"/>
    </row>
    <row r="1459" spans="6:6" s="159" customFormat="1" x14ac:dyDescent="0.2">
      <c r="F1459" s="262"/>
    </row>
    <row r="1460" spans="6:6" s="159" customFormat="1" x14ac:dyDescent="0.2">
      <c r="F1460" s="262"/>
    </row>
    <row r="1461" spans="6:6" s="159" customFormat="1" x14ac:dyDescent="0.2">
      <c r="F1461" s="262"/>
    </row>
    <row r="1462" spans="6:6" s="159" customFormat="1" x14ac:dyDescent="0.2">
      <c r="F1462" s="262"/>
    </row>
    <row r="1463" spans="6:6" s="159" customFormat="1" x14ac:dyDescent="0.2">
      <c r="F1463" s="262"/>
    </row>
    <row r="1464" spans="6:6" s="159" customFormat="1" x14ac:dyDescent="0.2">
      <c r="F1464" s="262"/>
    </row>
    <row r="1465" spans="6:6" s="159" customFormat="1" x14ac:dyDescent="0.2">
      <c r="F1465" s="262"/>
    </row>
    <row r="1466" spans="6:6" s="159" customFormat="1" x14ac:dyDescent="0.2">
      <c r="F1466" s="262"/>
    </row>
    <row r="1467" spans="6:6" s="159" customFormat="1" x14ac:dyDescent="0.2">
      <c r="F1467" s="262"/>
    </row>
    <row r="1468" spans="6:6" s="159" customFormat="1" x14ac:dyDescent="0.2">
      <c r="F1468" s="262"/>
    </row>
    <row r="1469" spans="6:6" s="159" customFormat="1" x14ac:dyDescent="0.2">
      <c r="F1469" s="262"/>
    </row>
    <row r="1470" spans="6:6" s="159" customFormat="1" x14ac:dyDescent="0.2">
      <c r="F1470" s="262"/>
    </row>
    <row r="1471" spans="6:6" s="159" customFormat="1" x14ac:dyDescent="0.2">
      <c r="F1471" s="262"/>
    </row>
    <row r="1472" spans="6:6" s="159" customFormat="1" x14ac:dyDescent="0.2">
      <c r="F1472" s="262"/>
    </row>
    <row r="1473" spans="6:6" s="159" customFormat="1" x14ac:dyDescent="0.2">
      <c r="F1473" s="262"/>
    </row>
    <row r="1474" spans="6:6" s="159" customFormat="1" x14ac:dyDescent="0.2">
      <c r="F1474" s="262"/>
    </row>
    <row r="1475" spans="6:6" s="159" customFormat="1" x14ac:dyDescent="0.2">
      <c r="F1475" s="262"/>
    </row>
    <row r="1476" spans="6:6" s="159" customFormat="1" x14ac:dyDescent="0.2">
      <c r="F1476" s="262"/>
    </row>
    <row r="1477" spans="6:6" s="159" customFormat="1" x14ac:dyDescent="0.2">
      <c r="F1477" s="262"/>
    </row>
    <row r="1478" spans="6:6" s="159" customFormat="1" x14ac:dyDescent="0.2">
      <c r="F1478" s="262"/>
    </row>
    <row r="1479" spans="6:6" s="159" customFormat="1" x14ac:dyDescent="0.2">
      <c r="F1479" s="262"/>
    </row>
    <row r="1480" spans="6:6" s="159" customFormat="1" x14ac:dyDescent="0.2">
      <c r="F1480" s="262"/>
    </row>
    <row r="1481" spans="6:6" s="159" customFormat="1" x14ac:dyDescent="0.2">
      <c r="F1481" s="262"/>
    </row>
    <row r="1482" spans="6:6" s="159" customFormat="1" x14ac:dyDescent="0.2">
      <c r="F1482" s="262"/>
    </row>
    <row r="1483" spans="6:6" s="159" customFormat="1" x14ac:dyDescent="0.2">
      <c r="F1483" s="262"/>
    </row>
    <row r="1484" spans="6:6" s="159" customFormat="1" x14ac:dyDescent="0.2">
      <c r="F1484" s="262"/>
    </row>
    <row r="1485" spans="6:6" s="159" customFormat="1" x14ac:dyDescent="0.2">
      <c r="F1485" s="262"/>
    </row>
    <row r="1486" spans="6:6" s="159" customFormat="1" x14ac:dyDescent="0.2">
      <c r="F1486" s="262"/>
    </row>
    <row r="1487" spans="6:6" s="159" customFormat="1" x14ac:dyDescent="0.2">
      <c r="F1487" s="262"/>
    </row>
    <row r="1488" spans="6:6" s="159" customFormat="1" x14ac:dyDescent="0.2">
      <c r="F1488" s="262"/>
    </row>
    <row r="1489" spans="6:6" s="159" customFormat="1" x14ac:dyDescent="0.2">
      <c r="F1489" s="262"/>
    </row>
    <row r="1490" spans="6:6" s="159" customFormat="1" x14ac:dyDescent="0.2">
      <c r="F1490" s="262"/>
    </row>
    <row r="1491" spans="6:6" s="159" customFormat="1" x14ac:dyDescent="0.2">
      <c r="F1491" s="262"/>
    </row>
    <row r="1492" spans="6:6" s="159" customFormat="1" x14ac:dyDescent="0.2">
      <c r="F1492" s="262"/>
    </row>
    <row r="1493" spans="6:6" s="159" customFormat="1" x14ac:dyDescent="0.2">
      <c r="F1493" s="262"/>
    </row>
    <row r="1494" spans="6:6" s="159" customFormat="1" x14ac:dyDescent="0.2">
      <c r="F1494" s="262"/>
    </row>
    <row r="1495" spans="6:6" s="159" customFormat="1" x14ac:dyDescent="0.2">
      <c r="F1495" s="262"/>
    </row>
    <row r="1496" spans="6:6" s="159" customFormat="1" x14ac:dyDescent="0.2">
      <c r="F1496" s="262"/>
    </row>
    <row r="1497" spans="6:6" s="159" customFormat="1" x14ac:dyDescent="0.2">
      <c r="F1497" s="262"/>
    </row>
    <row r="1498" spans="6:6" s="159" customFormat="1" x14ac:dyDescent="0.2">
      <c r="F1498" s="262"/>
    </row>
    <row r="1499" spans="6:6" s="159" customFormat="1" x14ac:dyDescent="0.2">
      <c r="F1499" s="262"/>
    </row>
    <row r="1500" spans="6:6" s="159" customFormat="1" x14ac:dyDescent="0.2">
      <c r="F1500" s="262"/>
    </row>
    <row r="1501" spans="6:6" s="159" customFormat="1" x14ac:dyDescent="0.2">
      <c r="F1501" s="262"/>
    </row>
    <row r="1502" spans="6:6" s="159" customFormat="1" x14ac:dyDescent="0.2">
      <c r="F1502" s="262"/>
    </row>
    <row r="1503" spans="6:6" s="159" customFormat="1" x14ac:dyDescent="0.2">
      <c r="F1503" s="262"/>
    </row>
    <row r="1504" spans="6:6" s="159" customFormat="1" x14ac:dyDescent="0.2">
      <c r="F1504" s="262"/>
    </row>
    <row r="1505" spans="6:6" s="159" customFormat="1" x14ac:dyDescent="0.2">
      <c r="F1505" s="262"/>
    </row>
    <row r="1506" spans="6:6" s="159" customFormat="1" x14ac:dyDescent="0.2">
      <c r="F1506" s="262"/>
    </row>
    <row r="1507" spans="6:6" s="159" customFormat="1" x14ac:dyDescent="0.2">
      <c r="F1507" s="262"/>
    </row>
    <row r="1508" spans="6:6" s="159" customFormat="1" x14ac:dyDescent="0.2">
      <c r="F1508" s="262"/>
    </row>
    <row r="1509" spans="6:6" s="159" customFormat="1" x14ac:dyDescent="0.2">
      <c r="F1509" s="262"/>
    </row>
    <row r="1510" spans="6:6" s="159" customFormat="1" x14ac:dyDescent="0.2">
      <c r="F1510" s="262"/>
    </row>
    <row r="1511" spans="6:6" s="159" customFormat="1" x14ac:dyDescent="0.2">
      <c r="F1511" s="262"/>
    </row>
    <row r="1512" spans="6:6" s="159" customFormat="1" x14ac:dyDescent="0.2">
      <c r="F1512" s="262"/>
    </row>
    <row r="1513" spans="6:6" s="159" customFormat="1" x14ac:dyDescent="0.2">
      <c r="F1513" s="262"/>
    </row>
    <row r="1514" spans="6:6" s="159" customFormat="1" x14ac:dyDescent="0.2">
      <c r="F1514" s="262"/>
    </row>
    <row r="1515" spans="6:6" s="159" customFormat="1" x14ac:dyDescent="0.2">
      <c r="F1515" s="262"/>
    </row>
    <row r="1516" spans="6:6" s="159" customFormat="1" x14ac:dyDescent="0.2">
      <c r="F1516" s="262"/>
    </row>
    <row r="1517" spans="6:6" s="159" customFormat="1" x14ac:dyDescent="0.2">
      <c r="F1517" s="262"/>
    </row>
    <row r="1518" spans="6:6" s="159" customFormat="1" x14ac:dyDescent="0.2">
      <c r="F1518" s="262"/>
    </row>
    <row r="1519" spans="6:6" s="159" customFormat="1" x14ac:dyDescent="0.2">
      <c r="F1519" s="262"/>
    </row>
    <row r="1520" spans="6:6" s="159" customFormat="1" x14ac:dyDescent="0.2">
      <c r="F1520" s="262"/>
    </row>
    <row r="1521" spans="6:6" s="159" customFormat="1" x14ac:dyDescent="0.2">
      <c r="F1521" s="262"/>
    </row>
    <row r="1522" spans="6:6" s="159" customFormat="1" x14ac:dyDescent="0.2">
      <c r="F1522" s="262"/>
    </row>
    <row r="1523" spans="6:6" s="159" customFormat="1" x14ac:dyDescent="0.2">
      <c r="F1523" s="262"/>
    </row>
    <row r="1524" spans="6:6" s="159" customFormat="1" x14ac:dyDescent="0.2">
      <c r="F1524" s="262"/>
    </row>
    <row r="1525" spans="6:6" s="159" customFormat="1" x14ac:dyDescent="0.2">
      <c r="F1525" s="262"/>
    </row>
    <row r="1526" spans="6:6" s="159" customFormat="1" x14ac:dyDescent="0.2">
      <c r="F1526" s="262"/>
    </row>
    <row r="1527" spans="6:6" s="159" customFormat="1" x14ac:dyDescent="0.2">
      <c r="F1527" s="262"/>
    </row>
    <row r="1528" spans="6:6" s="159" customFormat="1" x14ac:dyDescent="0.2">
      <c r="F1528" s="262"/>
    </row>
    <row r="1529" spans="6:6" s="159" customFormat="1" x14ac:dyDescent="0.2">
      <c r="F1529" s="262"/>
    </row>
    <row r="1530" spans="6:6" s="159" customFormat="1" x14ac:dyDescent="0.2">
      <c r="F1530" s="262"/>
    </row>
    <row r="1531" spans="6:6" s="159" customFormat="1" x14ac:dyDescent="0.2">
      <c r="F1531" s="262"/>
    </row>
    <row r="1532" spans="6:6" s="159" customFormat="1" x14ac:dyDescent="0.2">
      <c r="F1532" s="262"/>
    </row>
    <row r="1533" spans="6:6" s="159" customFormat="1" x14ac:dyDescent="0.2">
      <c r="F1533" s="262"/>
    </row>
    <row r="1534" spans="6:6" s="159" customFormat="1" x14ac:dyDescent="0.2">
      <c r="F1534" s="262"/>
    </row>
    <row r="1535" spans="6:6" s="159" customFormat="1" x14ac:dyDescent="0.2">
      <c r="F1535" s="262"/>
    </row>
    <row r="1536" spans="6:6" s="159" customFormat="1" x14ac:dyDescent="0.2">
      <c r="F1536" s="262"/>
    </row>
    <row r="1537" spans="6:6" s="159" customFormat="1" x14ac:dyDescent="0.2">
      <c r="F1537" s="262"/>
    </row>
    <row r="1538" spans="6:6" s="159" customFormat="1" x14ac:dyDescent="0.2">
      <c r="F1538" s="262"/>
    </row>
    <row r="1539" spans="6:6" s="159" customFormat="1" x14ac:dyDescent="0.2">
      <c r="F1539" s="262"/>
    </row>
    <row r="1540" spans="6:6" s="159" customFormat="1" x14ac:dyDescent="0.2">
      <c r="F1540" s="262"/>
    </row>
    <row r="1541" spans="6:6" s="159" customFormat="1" x14ac:dyDescent="0.2">
      <c r="F1541" s="262"/>
    </row>
    <row r="1542" spans="6:6" s="159" customFormat="1" x14ac:dyDescent="0.2">
      <c r="F1542" s="262"/>
    </row>
    <row r="1543" spans="6:6" s="159" customFormat="1" x14ac:dyDescent="0.2">
      <c r="F1543" s="262"/>
    </row>
    <row r="1544" spans="6:6" s="159" customFormat="1" x14ac:dyDescent="0.2">
      <c r="F1544" s="262"/>
    </row>
    <row r="1545" spans="6:6" s="159" customFormat="1" x14ac:dyDescent="0.2">
      <c r="F1545" s="262"/>
    </row>
    <row r="1546" spans="6:6" s="159" customFormat="1" x14ac:dyDescent="0.2">
      <c r="F1546" s="262"/>
    </row>
    <row r="1547" spans="6:6" s="159" customFormat="1" x14ac:dyDescent="0.2">
      <c r="F1547" s="262"/>
    </row>
    <row r="1548" spans="6:6" s="159" customFormat="1" x14ac:dyDescent="0.2">
      <c r="F1548" s="262"/>
    </row>
    <row r="1549" spans="6:6" s="159" customFormat="1" x14ac:dyDescent="0.2">
      <c r="F1549" s="262"/>
    </row>
    <row r="1550" spans="6:6" s="159" customFormat="1" x14ac:dyDescent="0.2">
      <c r="F1550" s="262"/>
    </row>
    <row r="1551" spans="6:6" s="159" customFormat="1" x14ac:dyDescent="0.2">
      <c r="F1551" s="262"/>
    </row>
    <row r="1552" spans="6:6" s="159" customFormat="1" x14ac:dyDescent="0.2">
      <c r="F1552" s="262"/>
    </row>
    <row r="1553" spans="6:6" s="159" customFormat="1" x14ac:dyDescent="0.2">
      <c r="F1553" s="262"/>
    </row>
    <row r="1554" spans="6:6" s="159" customFormat="1" x14ac:dyDescent="0.2">
      <c r="F1554" s="262"/>
    </row>
    <row r="1555" spans="6:6" s="159" customFormat="1" x14ac:dyDescent="0.2">
      <c r="F1555" s="262"/>
    </row>
    <row r="1556" spans="6:6" s="159" customFormat="1" x14ac:dyDescent="0.2">
      <c r="F1556" s="262"/>
    </row>
    <row r="1557" spans="6:6" s="159" customFormat="1" x14ac:dyDescent="0.2">
      <c r="F1557" s="262"/>
    </row>
    <row r="1558" spans="6:6" s="159" customFormat="1" x14ac:dyDescent="0.2">
      <c r="F1558" s="262"/>
    </row>
    <row r="1559" spans="6:6" s="159" customFormat="1" x14ac:dyDescent="0.2">
      <c r="F1559" s="262"/>
    </row>
    <row r="1560" spans="6:6" s="159" customFormat="1" x14ac:dyDescent="0.2">
      <c r="F1560" s="262"/>
    </row>
    <row r="1561" spans="6:6" s="159" customFormat="1" x14ac:dyDescent="0.2">
      <c r="F1561" s="262"/>
    </row>
    <row r="1562" spans="6:6" s="159" customFormat="1" x14ac:dyDescent="0.2">
      <c r="F1562" s="262"/>
    </row>
    <row r="1563" spans="6:6" s="159" customFormat="1" x14ac:dyDescent="0.2">
      <c r="F1563" s="262"/>
    </row>
    <row r="1564" spans="6:6" s="159" customFormat="1" x14ac:dyDescent="0.2">
      <c r="F1564" s="262"/>
    </row>
    <row r="1565" spans="6:6" s="159" customFormat="1" x14ac:dyDescent="0.2">
      <c r="F1565" s="262"/>
    </row>
    <row r="1566" spans="6:6" s="159" customFormat="1" x14ac:dyDescent="0.2">
      <c r="F1566" s="262"/>
    </row>
    <row r="1567" spans="6:6" s="159" customFormat="1" x14ac:dyDescent="0.2">
      <c r="F1567" s="262"/>
    </row>
    <row r="1568" spans="6:6" s="159" customFormat="1" x14ac:dyDescent="0.2">
      <c r="F1568" s="262"/>
    </row>
    <row r="1569" spans="6:6" s="159" customFormat="1" x14ac:dyDescent="0.2">
      <c r="F1569" s="262"/>
    </row>
    <row r="1570" spans="6:6" s="159" customFormat="1" x14ac:dyDescent="0.2">
      <c r="F1570" s="262"/>
    </row>
    <row r="1571" spans="6:6" s="159" customFormat="1" x14ac:dyDescent="0.2">
      <c r="F1571" s="262"/>
    </row>
    <row r="1572" spans="6:6" s="159" customFormat="1" x14ac:dyDescent="0.2">
      <c r="F1572" s="262"/>
    </row>
    <row r="1573" spans="6:6" s="159" customFormat="1" x14ac:dyDescent="0.2">
      <c r="F1573" s="262"/>
    </row>
    <row r="1574" spans="6:6" s="159" customFormat="1" x14ac:dyDescent="0.2">
      <c r="F1574" s="262"/>
    </row>
    <row r="1575" spans="6:6" s="159" customFormat="1" x14ac:dyDescent="0.2">
      <c r="F1575" s="262"/>
    </row>
    <row r="1576" spans="6:6" s="159" customFormat="1" x14ac:dyDescent="0.2">
      <c r="F1576" s="262"/>
    </row>
    <row r="1577" spans="6:6" s="159" customFormat="1" x14ac:dyDescent="0.2">
      <c r="F1577" s="262"/>
    </row>
    <row r="1578" spans="6:6" s="159" customFormat="1" x14ac:dyDescent="0.2">
      <c r="F1578" s="262"/>
    </row>
    <row r="1579" spans="6:6" s="159" customFormat="1" x14ac:dyDescent="0.2">
      <c r="F1579" s="262"/>
    </row>
    <row r="1580" spans="6:6" s="159" customFormat="1" x14ac:dyDescent="0.2">
      <c r="F1580" s="262"/>
    </row>
    <row r="1581" spans="6:6" s="159" customFormat="1" x14ac:dyDescent="0.2">
      <c r="F1581" s="262"/>
    </row>
    <row r="1582" spans="6:6" s="159" customFormat="1" x14ac:dyDescent="0.2">
      <c r="F1582" s="262"/>
    </row>
    <row r="1583" spans="6:6" s="159" customFormat="1" x14ac:dyDescent="0.2">
      <c r="F1583" s="262"/>
    </row>
    <row r="1584" spans="6:6" s="159" customFormat="1" x14ac:dyDescent="0.2">
      <c r="F1584" s="262"/>
    </row>
    <row r="1585" spans="6:6" s="159" customFormat="1" x14ac:dyDescent="0.2">
      <c r="F1585" s="262"/>
    </row>
    <row r="1586" spans="6:6" s="159" customFormat="1" x14ac:dyDescent="0.2">
      <c r="F1586" s="262"/>
    </row>
    <row r="1587" spans="6:6" s="159" customFormat="1" x14ac:dyDescent="0.2">
      <c r="F1587" s="262"/>
    </row>
    <row r="1588" spans="6:6" s="159" customFormat="1" x14ac:dyDescent="0.2">
      <c r="F1588" s="262"/>
    </row>
    <row r="1589" spans="6:6" s="159" customFormat="1" x14ac:dyDescent="0.2">
      <c r="F1589" s="262"/>
    </row>
    <row r="1590" spans="6:6" s="159" customFormat="1" x14ac:dyDescent="0.2">
      <c r="F1590" s="262"/>
    </row>
    <row r="1591" spans="6:6" s="159" customFormat="1" x14ac:dyDescent="0.2">
      <c r="F1591" s="262"/>
    </row>
    <row r="1592" spans="6:6" s="159" customFormat="1" x14ac:dyDescent="0.2">
      <c r="F1592" s="262"/>
    </row>
    <row r="1593" spans="6:6" s="159" customFormat="1" x14ac:dyDescent="0.2">
      <c r="F1593" s="262"/>
    </row>
    <row r="1594" spans="6:6" s="159" customFormat="1" x14ac:dyDescent="0.2">
      <c r="F1594" s="262"/>
    </row>
    <row r="1595" spans="6:6" s="159" customFormat="1" x14ac:dyDescent="0.2">
      <c r="F1595" s="262"/>
    </row>
    <row r="1596" spans="6:6" s="159" customFormat="1" x14ac:dyDescent="0.2">
      <c r="F1596" s="262"/>
    </row>
    <row r="1597" spans="6:6" s="159" customFormat="1" x14ac:dyDescent="0.2">
      <c r="F1597" s="262"/>
    </row>
    <row r="1598" spans="6:6" s="159" customFormat="1" x14ac:dyDescent="0.2">
      <c r="F1598" s="262"/>
    </row>
    <row r="1599" spans="6:6" s="159" customFormat="1" x14ac:dyDescent="0.2">
      <c r="F1599" s="262"/>
    </row>
    <row r="1600" spans="6:6" s="159" customFormat="1" x14ac:dyDescent="0.2">
      <c r="F1600" s="262"/>
    </row>
    <row r="1601" spans="6:6" s="159" customFormat="1" x14ac:dyDescent="0.2">
      <c r="F1601" s="262"/>
    </row>
    <row r="1602" spans="6:6" s="159" customFormat="1" x14ac:dyDescent="0.2">
      <c r="F1602" s="262"/>
    </row>
    <row r="1603" spans="6:6" s="159" customFormat="1" x14ac:dyDescent="0.2">
      <c r="F1603" s="262"/>
    </row>
    <row r="1604" spans="6:6" s="159" customFormat="1" x14ac:dyDescent="0.2">
      <c r="F1604" s="262"/>
    </row>
    <row r="1605" spans="6:6" s="159" customFormat="1" x14ac:dyDescent="0.2">
      <c r="F1605" s="262"/>
    </row>
    <row r="1606" spans="6:6" s="159" customFormat="1" x14ac:dyDescent="0.2">
      <c r="F1606" s="262"/>
    </row>
    <row r="1607" spans="6:6" s="159" customFormat="1" x14ac:dyDescent="0.2">
      <c r="F1607" s="262"/>
    </row>
    <row r="1608" spans="6:6" s="159" customFormat="1" x14ac:dyDescent="0.2">
      <c r="F1608" s="262"/>
    </row>
    <row r="1609" spans="6:6" s="159" customFormat="1" x14ac:dyDescent="0.2">
      <c r="F1609" s="262"/>
    </row>
    <row r="1610" spans="6:6" s="159" customFormat="1" x14ac:dyDescent="0.2">
      <c r="F1610" s="262"/>
    </row>
    <row r="1611" spans="6:6" s="159" customFormat="1" x14ac:dyDescent="0.2">
      <c r="F1611" s="262"/>
    </row>
    <row r="1612" spans="6:6" s="159" customFormat="1" x14ac:dyDescent="0.2">
      <c r="F1612" s="262"/>
    </row>
    <row r="1613" spans="6:6" s="159" customFormat="1" x14ac:dyDescent="0.2">
      <c r="F1613" s="262"/>
    </row>
    <row r="1614" spans="6:6" s="159" customFormat="1" x14ac:dyDescent="0.2">
      <c r="F1614" s="262"/>
    </row>
    <row r="1615" spans="6:6" s="159" customFormat="1" x14ac:dyDescent="0.2">
      <c r="F1615" s="262"/>
    </row>
    <row r="1616" spans="6:6" s="159" customFormat="1" x14ac:dyDescent="0.2">
      <c r="F1616" s="262"/>
    </row>
    <row r="1617" spans="6:6" s="159" customFormat="1" x14ac:dyDescent="0.2">
      <c r="F1617" s="262"/>
    </row>
    <row r="1618" spans="6:6" s="159" customFormat="1" x14ac:dyDescent="0.2">
      <c r="F1618" s="262"/>
    </row>
    <row r="1619" spans="6:6" s="159" customFormat="1" x14ac:dyDescent="0.2">
      <c r="F1619" s="262"/>
    </row>
    <row r="1620" spans="6:6" s="159" customFormat="1" x14ac:dyDescent="0.2">
      <c r="F1620" s="262"/>
    </row>
    <row r="1621" spans="6:6" s="159" customFormat="1" x14ac:dyDescent="0.2">
      <c r="F1621" s="262"/>
    </row>
    <row r="1622" spans="6:6" s="159" customFormat="1" x14ac:dyDescent="0.2">
      <c r="F1622" s="262"/>
    </row>
    <row r="1623" spans="6:6" s="159" customFormat="1" x14ac:dyDescent="0.2">
      <c r="F1623" s="262"/>
    </row>
    <row r="1624" spans="6:6" s="159" customFormat="1" x14ac:dyDescent="0.2">
      <c r="F1624" s="262"/>
    </row>
    <row r="1625" spans="6:6" s="159" customFormat="1" x14ac:dyDescent="0.2">
      <c r="F1625" s="262"/>
    </row>
    <row r="1626" spans="6:6" s="159" customFormat="1" x14ac:dyDescent="0.2">
      <c r="F1626" s="262"/>
    </row>
    <row r="1627" spans="6:6" s="159" customFormat="1" x14ac:dyDescent="0.2">
      <c r="F1627" s="262"/>
    </row>
    <row r="1628" spans="6:6" s="159" customFormat="1" x14ac:dyDescent="0.2">
      <c r="F1628" s="262"/>
    </row>
    <row r="1629" spans="6:6" s="159" customFormat="1" x14ac:dyDescent="0.2">
      <c r="F1629" s="262"/>
    </row>
    <row r="1630" spans="6:6" s="159" customFormat="1" x14ac:dyDescent="0.2">
      <c r="F1630" s="262"/>
    </row>
    <row r="1631" spans="6:6" s="159" customFormat="1" x14ac:dyDescent="0.2">
      <c r="F1631" s="262"/>
    </row>
    <row r="1632" spans="6:6" s="159" customFormat="1" x14ac:dyDescent="0.2">
      <c r="F1632" s="262"/>
    </row>
    <row r="1633" spans="6:6" s="159" customFormat="1" x14ac:dyDescent="0.2">
      <c r="F1633" s="262"/>
    </row>
    <row r="1634" spans="6:6" s="159" customFormat="1" x14ac:dyDescent="0.2">
      <c r="F1634" s="262"/>
    </row>
    <row r="1635" spans="6:6" s="159" customFormat="1" x14ac:dyDescent="0.2">
      <c r="F1635" s="262"/>
    </row>
    <row r="1636" spans="6:6" s="159" customFormat="1" x14ac:dyDescent="0.2">
      <c r="F1636" s="262"/>
    </row>
    <row r="1637" spans="6:6" s="159" customFormat="1" x14ac:dyDescent="0.2">
      <c r="F1637" s="262"/>
    </row>
    <row r="1638" spans="6:6" s="159" customFormat="1" x14ac:dyDescent="0.2">
      <c r="F1638" s="262"/>
    </row>
    <row r="1639" spans="6:6" s="159" customFormat="1" x14ac:dyDescent="0.2">
      <c r="F1639" s="262"/>
    </row>
    <row r="1640" spans="6:6" s="159" customFormat="1" x14ac:dyDescent="0.2">
      <c r="F1640" s="262"/>
    </row>
    <row r="1641" spans="6:6" s="159" customFormat="1" x14ac:dyDescent="0.2">
      <c r="F1641" s="262"/>
    </row>
    <row r="1642" spans="6:6" s="159" customFormat="1" x14ac:dyDescent="0.2">
      <c r="F1642" s="262"/>
    </row>
    <row r="1643" spans="6:6" s="159" customFormat="1" x14ac:dyDescent="0.2">
      <c r="F1643" s="262"/>
    </row>
    <row r="1644" spans="6:6" s="159" customFormat="1" x14ac:dyDescent="0.2">
      <c r="F1644" s="262"/>
    </row>
    <row r="1645" spans="6:6" s="159" customFormat="1" x14ac:dyDescent="0.2">
      <c r="F1645" s="262"/>
    </row>
    <row r="1646" spans="6:6" s="159" customFormat="1" x14ac:dyDescent="0.2">
      <c r="F1646" s="262"/>
    </row>
    <row r="1647" spans="6:6" s="159" customFormat="1" x14ac:dyDescent="0.2">
      <c r="F1647" s="262"/>
    </row>
    <row r="1648" spans="6:6" s="159" customFormat="1" x14ac:dyDescent="0.2">
      <c r="F1648" s="262"/>
    </row>
    <row r="1649" spans="6:6" s="159" customFormat="1" x14ac:dyDescent="0.2">
      <c r="F1649" s="262"/>
    </row>
    <row r="1650" spans="6:6" s="159" customFormat="1" x14ac:dyDescent="0.2">
      <c r="F1650" s="262"/>
    </row>
    <row r="1651" spans="6:6" s="159" customFormat="1" x14ac:dyDescent="0.2">
      <c r="F1651" s="262"/>
    </row>
    <row r="1652" spans="6:6" s="159" customFormat="1" x14ac:dyDescent="0.2">
      <c r="F1652" s="262"/>
    </row>
    <row r="1653" spans="6:6" s="159" customFormat="1" x14ac:dyDescent="0.2">
      <c r="F1653" s="262"/>
    </row>
    <row r="1654" spans="6:6" s="159" customFormat="1" x14ac:dyDescent="0.2">
      <c r="F1654" s="262"/>
    </row>
    <row r="1655" spans="6:6" s="159" customFormat="1" x14ac:dyDescent="0.2">
      <c r="F1655" s="262"/>
    </row>
    <row r="1656" spans="6:6" s="159" customFormat="1" x14ac:dyDescent="0.2">
      <c r="F1656" s="262"/>
    </row>
    <row r="1657" spans="6:6" s="159" customFormat="1" x14ac:dyDescent="0.2">
      <c r="F1657" s="262"/>
    </row>
    <row r="1658" spans="6:6" s="159" customFormat="1" x14ac:dyDescent="0.2">
      <c r="F1658" s="262"/>
    </row>
    <row r="1659" spans="6:6" s="159" customFormat="1" x14ac:dyDescent="0.2">
      <c r="F1659" s="262"/>
    </row>
    <row r="1660" spans="6:6" s="159" customFormat="1" x14ac:dyDescent="0.2">
      <c r="F1660" s="262"/>
    </row>
    <row r="1661" spans="6:6" s="159" customFormat="1" x14ac:dyDescent="0.2">
      <c r="F1661" s="262"/>
    </row>
    <row r="1662" spans="6:6" s="159" customFormat="1" x14ac:dyDescent="0.2">
      <c r="F1662" s="262"/>
    </row>
    <row r="1663" spans="6:6" s="159" customFormat="1" x14ac:dyDescent="0.2">
      <c r="F1663" s="262"/>
    </row>
    <row r="1664" spans="6:6" s="159" customFormat="1" x14ac:dyDescent="0.2">
      <c r="F1664" s="262"/>
    </row>
    <row r="1665" spans="6:6" s="159" customFormat="1" x14ac:dyDescent="0.2">
      <c r="F1665" s="262"/>
    </row>
    <row r="1666" spans="6:6" s="159" customFormat="1" x14ac:dyDescent="0.2">
      <c r="F1666" s="262"/>
    </row>
    <row r="1667" spans="6:6" s="159" customFormat="1" x14ac:dyDescent="0.2">
      <c r="F1667" s="262"/>
    </row>
    <row r="1668" spans="6:6" s="159" customFormat="1" x14ac:dyDescent="0.2">
      <c r="F1668" s="262"/>
    </row>
    <row r="1669" spans="6:6" s="159" customFormat="1" x14ac:dyDescent="0.2">
      <c r="F1669" s="262"/>
    </row>
    <row r="1670" spans="6:6" s="159" customFormat="1" x14ac:dyDescent="0.2">
      <c r="F1670" s="262"/>
    </row>
    <row r="1671" spans="6:6" s="159" customFormat="1" x14ac:dyDescent="0.2">
      <c r="F1671" s="262"/>
    </row>
    <row r="1672" spans="6:6" s="159" customFormat="1" x14ac:dyDescent="0.2">
      <c r="F1672" s="262"/>
    </row>
    <row r="1673" spans="6:6" s="159" customFormat="1" x14ac:dyDescent="0.2">
      <c r="F1673" s="262"/>
    </row>
    <row r="1674" spans="6:6" s="159" customFormat="1" x14ac:dyDescent="0.2">
      <c r="F1674" s="262"/>
    </row>
    <row r="1675" spans="6:6" s="159" customFormat="1" x14ac:dyDescent="0.2">
      <c r="F1675" s="262"/>
    </row>
    <row r="1676" spans="6:6" s="159" customFormat="1" x14ac:dyDescent="0.2">
      <c r="F1676" s="262"/>
    </row>
    <row r="1677" spans="6:6" s="159" customFormat="1" x14ac:dyDescent="0.2">
      <c r="F1677" s="262"/>
    </row>
    <row r="1678" spans="6:6" s="159" customFormat="1" x14ac:dyDescent="0.2">
      <c r="F1678" s="262"/>
    </row>
    <row r="1679" spans="6:6" s="159" customFormat="1" x14ac:dyDescent="0.2">
      <c r="F1679" s="262"/>
    </row>
    <row r="1680" spans="6:6" s="159" customFormat="1" x14ac:dyDescent="0.2">
      <c r="F1680" s="262"/>
    </row>
    <row r="1681" spans="6:6" s="159" customFormat="1" x14ac:dyDescent="0.2">
      <c r="F1681" s="262"/>
    </row>
    <row r="1682" spans="6:6" s="159" customFormat="1" x14ac:dyDescent="0.2">
      <c r="F1682" s="262"/>
    </row>
    <row r="1683" spans="6:6" s="159" customFormat="1" x14ac:dyDescent="0.2">
      <c r="F1683" s="262"/>
    </row>
    <row r="1684" spans="6:6" s="159" customFormat="1" x14ac:dyDescent="0.2">
      <c r="F1684" s="262"/>
    </row>
    <row r="1685" spans="6:6" s="159" customFormat="1" x14ac:dyDescent="0.2">
      <c r="F1685" s="262"/>
    </row>
    <row r="1686" spans="6:6" s="159" customFormat="1" x14ac:dyDescent="0.2">
      <c r="F1686" s="262"/>
    </row>
    <row r="1687" spans="6:6" s="159" customFormat="1" x14ac:dyDescent="0.2">
      <c r="F1687" s="262"/>
    </row>
    <row r="1688" spans="6:6" s="159" customFormat="1" x14ac:dyDescent="0.2">
      <c r="F1688" s="262"/>
    </row>
    <row r="1689" spans="6:6" s="159" customFormat="1" x14ac:dyDescent="0.2">
      <c r="F1689" s="262"/>
    </row>
    <row r="1690" spans="6:6" s="159" customFormat="1" x14ac:dyDescent="0.2">
      <c r="F1690" s="262"/>
    </row>
    <row r="1691" spans="6:6" s="159" customFormat="1" x14ac:dyDescent="0.2">
      <c r="F1691" s="262"/>
    </row>
    <row r="1692" spans="6:6" s="159" customFormat="1" x14ac:dyDescent="0.2">
      <c r="F1692" s="262"/>
    </row>
    <row r="1693" spans="6:6" s="159" customFormat="1" x14ac:dyDescent="0.2">
      <c r="F1693" s="262"/>
    </row>
    <row r="1694" spans="6:6" s="159" customFormat="1" x14ac:dyDescent="0.2">
      <c r="F1694" s="262"/>
    </row>
    <row r="1695" spans="6:6" s="159" customFormat="1" x14ac:dyDescent="0.2">
      <c r="F1695" s="262"/>
    </row>
    <row r="1696" spans="6:6" s="159" customFormat="1" x14ac:dyDescent="0.2">
      <c r="F1696" s="262"/>
    </row>
    <row r="1697" spans="6:6" s="159" customFormat="1" x14ac:dyDescent="0.2">
      <c r="F1697" s="262"/>
    </row>
    <row r="1698" spans="6:6" s="159" customFormat="1" x14ac:dyDescent="0.2">
      <c r="F1698" s="262"/>
    </row>
    <row r="1699" spans="6:6" s="159" customFormat="1" x14ac:dyDescent="0.2">
      <c r="F1699" s="262"/>
    </row>
    <row r="1700" spans="6:6" s="159" customFormat="1" x14ac:dyDescent="0.2">
      <c r="F1700" s="262"/>
    </row>
    <row r="1701" spans="6:6" s="159" customFormat="1" x14ac:dyDescent="0.2">
      <c r="F1701" s="262"/>
    </row>
    <row r="1702" spans="6:6" s="159" customFormat="1" x14ac:dyDescent="0.2">
      <c r="F1702" s="262"/>
    </row>
    <row r="1703" spans="6:6" s="159" customFormat="1" x14ac:dyDescent="0.2">
      <c r="F1703" s="262"/>
    </row>
    <row r="1704" spans="6:6" s="159" customFormat="1" x14ac:dyDescent="0.2">
      <c r="F1704" s="262"/>
    </row>
    <row r="1705" spans="6:6" s="159" customFormat="1" x14ac:dyDescent="0.2">
      <c r="F1705" s="262"/>
    </row>
    <row r="1706" spans="6:6" s="159" customFormat="1" x14ac:dyDescent="0.2">
      <c r="F1706" s="262"/>
    </row>
    <row r="1707" spans="6:6" s="159" customFormat="1" x14ac:dyDescent="0.2">
      <c r="F1707" s="262"/>
    </row>
    <row r="1708" spans="6:6" s="159" customFormat="1" x14ac:dyDescent="0.2">
      <c r="F1708" s="262"/>
    </row>
    <row r="1709" spans="6:6" s="159" customFormat="1" x14ac:dyDescent="0.2">
      <c r="F1709" s="262"/>
    </row>
    <row r="1710" spans="6:6" s="159" customFormat="1" x14ac:dyDescent="0.2">
      <c r="F1710" s="262"/>
    </row>
    <row r="1711" spans="6:6" s="159" customFormat="1" x14ac:dyDescent="0.2">
      <c r="F1711" s="262"/>
    </row>
    <row r="1712" spans="6:6" s="159" customFormat="1" x14ac:dyDescent="0.2">
      <c r="F1712" s="262"/>
    </row>
    <row r="1713" spans="6:6" s="159" customFormat="1" x14ac:dyDescent="0.2">
      <c r="F1713" s="262"/>
    </row>
    <row r="1714" spans="6:6" s="159" customFormat="1" x14ac:dyDescent="0.2">
      <c r="F1714" s="262"/>
    </row>
    <row r="1715" spans="6:6" s="159" customFormat="1" x14ac:dyDescent="0.2">
      <c r="F1715" s="262"/>
    </row>
    <row r="1716" spans="6:6" s="159" customFormat="1" x14ac:dyDescent="0.2">
      <c r="F1716" s="262"/>
    </row>
    <row r="1717" spans="6:6" s="159" customFormat="1" x14ac:dyDescent="0.2">
      <c r="F1717" s="262"/>
    </row>
    <row r="1718" spans="6:6" s="159" customFormat="1" x14ac:dyDescent="0.2">
      <c r="F1718" s="262"/>
    </row>
    <row r="1719" spans="6:6" s="159" customFormat="1" x14ac:dyDescent="0.2">
      <c r="F1719" s="262"/>
    </row>
    <row r="1720" spans="6:6" s="159" customFormat="1" x14ac:dyDescent="0.2">
      <c r="F1720" s="262"/>
    </row>
    <row r="1721" spans="6:6" s="159" customFormat="1" x14ac:dyDescent="0.2">
      <c r="F1721" s="262"/>
    </row>
    <row r="1722" spans="6:6" s="159" customFormat="1" x14ac:dyDescent="0.2">
      <c r="F1722" s="262"/>
    </row>
    <row r="1723" spans="6:6" s="159" customFormat="1" x14ac:dyDescent="0.2">
      <c r="F1723" s="262"/>
    </row>
    <row r="1724" spans="6:6" s="159" customFormat="1" x14ac:dyDescent="0.2">
      <c r="F1724" s="262"/>
    </row>
    <row r="1725" spans="6:6" s="159" customFormat="1" x14ac:dyDescent="0.2">
      <c r="F1725" s="262"/>
    </row>
    <row r="1726" spans="6:6" s="159" customFormat="1" x14ac:dyDescent="0.2">
      <c r="F1726" s="262"/>
    </row>
    <row r="1727" spans="6:6" s="159" customFormat="1" x14ac:dyDescent="0.2">
      <c r="F1727" s="262"/>
    </row>
    <row r="1728" spans="6:6" s="159" customFormat="1" x14ac:dyDescent="0.2">
      <c r="F1728" s="262"/>
    </row>
    <row r="1729" spans="6:6" s="159" customFormat="1" x14ac:dyDescent="0.2">
      <c r="F1729" s="262"/>
    </row>
    <row r="1730" spans="6:6" s="159" customFormat="1" x14ac:dyDescent="0.2">
      <c r="F1730" s="262"/>
    </row>
    <row r="1731" spans="6:6" s="159" customFormat="1" x14ac:dyDescent="0.2">
      <c r="F1731" s="262"/>
    </row>
    <row r="1732" spans="6:6" s="159" customFormat="1" x14ac:dyDescent="0.2">
      <c r="F1732" s="262"/>
    </row>
    <row r="1733" spans="6:6" s="159" customFormat="1" x14ac:dyDescent="0.2">
      <c r="F1733" s="262"/>
    </row>
    <row r="1734" spans="6:6" s="159" customFormat="1" x14ac:dyDescent="0.2">
      <c r="F1734" s="262"/>
    </row>
    <row r="1735" spans="6:6" s="159" customFormat="1" x14ac:dyDescent="0.2">
      <c r="F1735" s="262"/>
    </row>
    <row r="1736" spans="6:6" s="159" customFormat="1" x14ac:dyDescent="0.2">
      <c r="F1736" s="262"/>
    </row>
    <row r="1737" spans="6:6" s="159" customFormat="1" x14ac:dyDescent="0.2">
      <c r="F1737" s="262"/>
    </row>
    <row r="1738" spans="6:6" s="159" customFormat="1" x14ac:dyDescent="0.2">
      <c r="F1738" s="262"/>
    </row>
    <row r="1739" spans="6:6" s="159" customFormat="1" x14ac:dyDescent="0.2">
      <c r="F1739" s="262"/>
    </row>
    <row r="1740" spans="6:6" s="159" customFormat="1" x14ac:dyDescent="0.2">
      <c r="F1740" s="262"/>
    </row>
    <row r="1741" spans="6:6" s="159" customFormat="1" x14ac:dyDescent="0.2">
      <c r="F1741" s="262"/>
    </row>
    <row r="1742" spans="6:6" s="159" customFormat="1" x14ac:dyDescent="0.2">
      <c r="F1742" s="262"/>
    </row>
    <row r="1743" spans="6:6" s="159" customFormat="1" x14ac:dyDescent="0.2">
      <c r="F1743" s="262"/>
    </row>
    <row r="1744" spans="6:6" s="159" customFormat="1" x14ac:dyDescent="0.2">
      <c r="F1744" s="262"/>
    </row>
    <row r="1745" spans="6:6" s="159" customFormat="1" x14ac:dyDescent="0.2">
      <c r="F1745" s="262"/>
    </row>
    <row r="1746" spans="6:6" s="159" customFormat="1" x14ac:dyDescent="0.2">
      <c r="F1746" s="262"/>
    </row>
    <row r="1747" spans="6:6" s="159" customFormat="1" x14ac:dyDescent="0.2">
      <c r="F1747" s="262"/>
    </row>
    <row r="1748" spans="6:6" s="159" customFormat="1" x14ac:dyDescent="0.2">
      <c r="F1748" s="262"/>
    </row>
    <row r="1749" spans="6:6" s="159" customFormat="1" x14ac:dyDescent="0.2">
      <c r="F1749" s="262"/>
    </row>
    <row r="1750" spans="6:6" s="159" customFormat="1" x14ac:dyDescent="0.2">
      <c r="F1750" s="262"/>
    </row>
    <row r="1751" spans="6:6" s="159" customFormat="1" x14ac:dyDescent="0.2">
      <c r="F1751" s="262"/>
    </row>
    <row r="1752" spans="6:6" s="159" customFormat="1" x14ac:dyDescent="0.2">
      <c r="F1752" s="262"/>
    </row>
    <row r="1753" spans="6:6" s="159" customFormat="1" x14ac:dyDescent="0.2">
      <c r="F1753" s="262"/>
    </row>
    <row r="1754" spans="6:6" s="159" customFormat="1" x14ac:dyDescent="0.2">
      <c r="F1754" s="262"/>
    </row>
    <row r="1755" spans="6:6" s="159" customFormat="1" x14ac:dyDescent="0.2">
      <c r="F1755" s="262"/>
    </row>
    <row r="1756" spans="6:6" s="159" customFormat="1" x14ac:dyDescent="0.2">
      <c r="F1756" s="262"/>
    </row>
    <row r="1757" spans="6:6" s="159" customFormat="1" x14ac:dyDescent="0.2">
      <c r="F1757" s="262"/>
    </row>
    <row r="1758" spans="6:6" s="159" customFormat="1" x14ac:dyDescent="0.2">
      <c r="F1758" s="262"/>
    </row>
    <row r="1759" spans="6:6" s="159" customFormat="1" x14ac:dyDescent="0.2">
      <c r="F1759" s="262"/>
    </row>
    <row r="1760" spans="6:6" s="159" customFormat="1" x14ac:dyDescent="0.2">
      <c r="F1760" s="262"/>
    </row>
    <row r="1761" spans="6:6" s="159" customFormat="1" x14ac:dyDescent="0.2">
      <c r="F1761" s="262"/>
    </row>
    <row r="1762" spans="6:6" s="159" customFormat="1" x14ac:dyDescent="0.2">
      <c r="F1762" s="262"/>
    </row>
    <row r="1763" spans="6:6" s="159" customFormat="1" x14ac:dyDescent="0.2">
      <c r="F1763" s="262"/>
    </row>
    <row r="1764" spans="6:6" s="159" customFormat="1" x14ac:dyDescent="0.2">
      <c r="F1764" s="262"/>
    </row>
    <row r="1765" spans="6:6" s="159" customFormat="1" x14ac:dyDescent="0.2">
      <c r="F1765" s="262"/>
    </row>
    <row r="1766" spans="6:6" s="159" customFormat="1" x14ac:dyDescent="0.2">
      <c r="F1766" s="262"/>
    </row>
    <row r="1767" spans="6:6" s="159" customFormat="1" x14ac:dyDescent="0.2">
      <c r="F1767" s="262"/>
    </row>
    <row r="1768" spans="6:6" s="159" customFormat="1" x14ac:dyDescent="0.2">
      <c r="F1768" s="262"/>
    </row>
    <row r="1769" spans="6:6" s="159" customFormat="1" x14ac:dyDescent="0.2">
      <c r="F1769" s="262"/>
    </row>
    <row r="1770" spans="6:6" s="159" customFormat="1" x14ac:dyDescent="0.2">
      <c r="F1770" s="262"/>
    </row>
    <row r="1771" spans="6:6" s="159" customFormat="1" x14ac:dyDescent="0.2">
      <c r="F1771" s="262"/>
    </row>
    <row r="1772" spans="6:6" s="159" customFormat="1" x14ac:dyDescent="0.2">
      <c r="F1772" s="262"/>
    </row>
    <row r="1773" spans="6:6" s="159" customFormat="1" x14ac:dyDescent="0.2">
      <c r="F1773" s="262"/>
    </row>
    <row r="1774" spans="6:6" s="159" customFormat="1" x14ac:dyDescent="0.2">
      <c r="F1774" s="262"/>
    </row>
    <row r="1775" spans="6:6" s="159" customFormat="1" x14ac:dyDescent="0.2">
      <c r="F1775" s="262"/>
    </row>
    <row r="1776" spans="6:6" s="159" customFormat="1" x14ac:dyDescent="0.2">
      <c r="F1776" s="262"/>
    </row>
    <row r="1777" spans="6:6" s="159" customFormat="1" x14ac:dyDescent="0.2">
      <c r="F1777" s="262"/>
    </row>
    <row r="1778" spans="6:6" s="159" customFormat="1" x14ac:dyDescent="0.2">
      <c r="F1778" s="262"/>
    </row>
    <row r="1779" spans="6:6" s="159" customFormat="1" x14ac:dyDescent="0.2">
      <c r="F1779" s="262"/>
    </row>
    <row r="1780" spans="6:6" s="159" customFormat="1" x14ac:dyDescent="0.2">
      <c r="F1780" s="262"/>
    </row>
    <row r="1781" spans="6:6" s="159" customFormat="1" x14ac:dyDescent="0.2">
      <c r="F1781" s="262"/>
    </row>
    <row r="1782" spans="6:6" s="159" customFormat="1" x14ac:dyDescent="0.2">
      <c r="F1782" s="262"/>
    </row>
    <row r="1783" spans="6:6" s="159" customFormat="1" x14ac:dyDescent="0.2">
      <c r="F1783" s="262"/>
    </row>
    <row r="1784" spans="6:6" s="159" customFormat="1" x14ac:dyDescent="0.2">
      <c r="F1784" s="262"/>
    </row>
    <row r="1785" spans="6:6" s="159" customFormat="1" x14ac:dyDescent="0.2">
      <c r="F1785" s="262"/>
    </row>
    <row r="1786" spans="6:6" s="159" customFormat="1" x14ac:dyDescent="0.2">
      <c r="F1786" s="262"/>
    </row>
    <row r="1787" spans="6:6" s="159" customFormat="1" x14ac:dyDescent="0.2">
      <c r="F1787" s="262"/>
    </row>
    <row r="1788" spans="6:6" s="159" customFormat="1" x14ac:dyDescent="0.2">
      <c r="F1788" s="262"/>
    </row>
    <row r="1789" spans="6:6" s="159" customFormat="1" x14ac:dyDescent="0.2">
      <c r="F1789" s="262"/>
    </row>
    <row r="1790" spans="6:6" s="159" customFormat="1" x14ac:dyDescent="0.2">
      <c r="F1790" s="262"/>
    </row>
    <row r="1791" spans="6:6" s="159" customFormat="1" x14ac:dyDescent="0.2">
      <c r="F1791" s="262"/>
    </row>
    <row r="1792" spans="6:6" s="159" customFormat="1" x14ac:dyDescent="0.2">
      <c r="F1792" s="262"/>
    </row>
    <row r="1793" spans="6:6" s="159" customFormat="1" x14ac:dyDescent="0.2">
      <c r="F1793" s="262"/>
    </row>
    <row r="1794" spans="6:6" s="159" customFormat="1" x14ac:dyDescent="0.2">
      <c r="F1794" s="262"/>
    </row>
    <row r="1795" spans="6:6" s="159" customFormat="1" x14ac:dyDescent="0.2">
      <c r="F1795" s="262"/>
    </row>
    <row r="1796" spans="6:6" s="159" customFormat="1" x14ac:dyDescent="0.2">
      <c r="F1796" s="262"/>
    </row>
    <row r="1797" spans="6:6" s="159" customFormat="1" x14ac:dyDescent="0.2">
      <c r="F1797" s="262"/>
    </row>
    <row r="1798" spans="6:6" s="159" customFormat="1" x14ac:dyDescent="0.2">
      <c r="F1798" s="262"/>
    </row>
    <row r="1799" spans="6:6" s="159" customFormat="1" x14ac:dyDescent="0.2">
      <c r="F1799" s="262"/>
    </row>
    <row r="1800" spans="6:6" s="159" customFormat="1" x14ac:dyDescent="0.2">
      <c r="F1800" s="262"/>
    </row>
    <row r="1801" spans="6:6" s="159" customFormat="1" x14ac:dyDescent="0.2">
      <c r="F1801" s="262"/>
    </row>
    <row r="1802" spans="6:6" s="159" customFormat="1" x14ac:dyDescent="0.2">
      <c r="F1802" s="262"/>
    </row>
    <row r="1803" spans="6:6" s="159" customFormat="1" x14ac:dyDescent="0.2">
      <c r="F1803" s="262"/>
    </row>
    <row r="1804" spans="6:6" s="159" customFormat="1" x14ac:dyDescent="0.2">
      <c r="F1804" s="262"/>
    </row>
    <row r="1805" spans="6:6" s="159" customFormat="1" x14ac:dyDescent="0.2">
      <c r="F1805" s="262"/>
    </row>
    <row r="1806" spans="6:6" s="159" customFormat="1" x14ac:dyDescent="0.2">
      <c r="F1806" s="262"/>
    </row>
    <row r="1807" spans="6:6" s="159" customFormat="1" x14ac:dyDescent="0.2">
      <c r="F1807" s="262"/>
    </row>
    <row r="1808" spans="6:6" s="159" customFormat="1" x14ac:dyDescent="0.2">
      <c r="F1808" s="262"/>
    </row>
    <row r="1809" spans="6:6" s="159" customFormat="1" x14ac:dyDescent="0.2">
      <c r="F1809" s="262"/>
    </row>
    <row r="1810" spans="6:6" s="159" customFormat="1" x14ac:dyDescent="0.2">
      <c r="F1810" s="262"/>
    </row>
    <row r="1811" spans="6:6" s="159" customFormat="1" x14ac:dyDescent="0.2">
      <c r="F1811" s="262"/>
    </row>
    <row r="1812" spans="6:6" s="159" customFormat="1" x14ac:dyDescent="0.2">
      <c r="F1812" s="262"/>
    </row>
    <row r="1813" spans="6:6" s="159" customFormat="1" x14ac:dyDescent="0.2">
      <c r="F1813" s="262"/>
    </row>
    <row r="1814" spans="6:6" s="159" customFormat="1" x14ac:dyDescent="0.2">
      <c r="F1814" s="262"/>
    </row>
    <row r="1815" spans="6:6" s="159" customFormat="1" x14ac:dyDescent="0.2">
      <c r="F1815" s="262"/>
    </row>
    <row r="1816" spans="6:6" s="159" customFormat="1" x14ac:dyDescent="0.2">
      <c r="F1816" s="262"/>
    </row>
    <row r="1817" spans="6:6" s="159" customFormat="1" x14ac:dyDescent="0.2">
      <c r="F1817" s="262"/>
    </row>
    <row r="1818" spans="6:6" s="159" customFormat="1" x14ac:dyDescent="0.2">
      <c r="F1818" s="262"/>
    </row>
    <row r="1819" spans="6:6" s="159" customFormat="1" x14ac:dyDescent="0.2">
      <c r="F1819" s="262"/>
    </row>
    <row r="1820" spans="6:6" s="159" customFormat="1" x14ac:dyDescent="0.2">
      <c r="F1820" s="262"/>
    </row>
    <row r="1821" spans="6:6" s="159" customFormat="1" x14ac:dyDescent="0.2">
      <c r="F1821" s="262"/>
    </row>
    <row r="1822" spans="6:6" s="159" customFormat="1" x14ac:dyDescent="0.2">
      <c r="F1822" s="262"/>
    </row>
    <row r="1823" spans="6:6" s="159" customFormat="1" x14ac:dyDescent="0.2">
      <c r="F1823" s="262"/>
    </row>
    <row r="1824" spans="6:6" s="159" customFormat="1" x14ac:dyDescent="0.2">
      <c r="F1824" s="262"/>
    </row>
    <row r="1825" spans="6:6" s="159" customFormat="1" x14ac:dyDescent="0.2">
      <c r="F1825" s="262"/>
    </row>
    <row r="1826" spans="6:6" s="159" customFormat="1" x14ac:dyDescent="0.2">
      <c r="F1826" s="262"/>
    </row>
    <row r="1827" spans="6:6" s="159" customFormat="1" x14ac:dyDescent="0.2">
      <c r="F1827" s="262"/>
    </row>
    <row r="1828" spans="6:6" s="159" customFormat="1" x14ac:dyDescent="0.2">
      <c r="F1828" s="262"/>
    </row>
    <row r="1829" spans="6:6" s="159" customFormat="1" x14ac:dyDescent="0.2">
      <c r="F1829" s="262"/>
    </row>
    <row r="1830" spans="6:6" s="159" customFormat="1" x14ac:dyDescent="0.2">
      <c r="F1830" s="262"/>
    </row>
    <row r="1831" spans="6:6" s="159" customFormat="1" x14ac:dyDescent="0.2">
      <c r="F1831" s="262"/>
    </row>
    <row r="1832" spans="6:6" s="159" customFormat="1" x14ac:dyDescent="0.2">
      <c r="F1832" s="262"/>
    </row>
    <row r="1833" spans="6:6" s="159" customFormat="1" x14ac:dyDescent="0.2">
      <c r="F1833" s="262"/>
    </row>
    <row r="1834" spans="6:6" s="159" customFormat="1" x14ac:dyDescent="0.2">
      <c r="F1834" s="262"/>
    </row>
    <row r="1835" spans="6:6" s="159" customFormat="1" x14ac:dyDescent="0.2">
      <c r="F1835" s="262"/>
    </row>
    <row r="1836" spans="6:6" s="159" customFormat="1" x14ac:dyDescent="0.2">
      <c r="F1836" s="262"/>
    </row>
    <row r="1837" spans="6:6" s="159" customFormat="1" x14ac:dyDescent="0.2">
      <c r="F1837" s="262"/>
    </row>
    <row r="1838" spans="6:6" s="159" customFormat="1" x14ac:dyDescent="0.2">
      <c r="F1838" s="262"/>
    </row>
    <row r="1839" spans="6:6" s="159" customFormat="1" x14ac:dyDescent="0.2">
      <c r="F1839" s="262"/>
    </row>
    <row r="1840" spans="6:6" s="159" customFormat="1" x14ac:dyDescent="0.2">
      <c r="F1840" s="262"/>
    </row>
    <row r="1841" spans="6:6" s="159" customFormat="1" x14ac:dyDescent="0.2">
      <c r="F1841" s="262"/>
    </row>
    <row r="1842" spans="6:6" s="159" customFormat="1" x14ac:dyDescent="0.2">
      <c r="F1842" s="262"/>
    </row>
    <row r="1843" spans="6:6" s="159" customFormat="1" x14ac:dyDescent="0.2">
      <c r="F1843" s="262"/>
    </row>
    <row r="1844" spans="6:6" s="159" customFormat="1" x14ac:dyDescent="0.2">
      <c r="F1844" s="262"/>
    </row>
    <row r="1845" spans="6:6" s="159" customFormat="1" x14ac:dyDescent="0.2">
      <c r="F1845" s="262"/>
    </row>
    <row r="1846" spans="6:6" s="159" customFormat="1" x14ac:dyDescent="0.2">
      <c r="F1846" s="262"/>
    </row>
    <row r="1847" spans="6:6" s="159" customFormat="1" x14ac:dyDescent="0.2">
      <c r="F1847" s="262"/>
    </row>
    <row r="1848" spans="6:6" s="159" customFormat="1" x14ac:dyDescent="0.2">
      <c r="F1848" s="262"/>
    </row>
    <row r="1849" spans="6:6" s="159" customFormat="1" x14ac:dyDescent="0.2">
      <c r="F1849" s="262"/>
    </row>
    <row r="1850" spans="6:6" s="159" customFormat="1" x14ac:dyDescent="0.2">
      <c r="F1850" s="262"/>
    </row>
    <row r="1851" spans="6:6" s="159" customFormat="1" x14ac:dyDescent="0.2">
      <c r="F1851" s="262"/>
    </row>
    <row r="1852" spans="6:6" s="159" customFormat="1" x14ac:dyDescent="0.2">
      <c r="F1852" s="262"/>
    </row>
    <row r="1853" spans="6:6" s="159" customFormat="1" x14ac:dyDescent="0.2">
      <c r="F1853" s="262"/>
    </row>
    <row r="1854" spans="6:6" s="159" customFormat="1" x14ac:dyDescent="0.2">
      <c r="F1854" s="262"/>
    </row>
    <row r="1855" spans="6:6" s="159" customFormat="1" x14ac:dyDescent="0.2">
      <c r="F1855" s="262"/>
    </row>
    <row r="1856" spans="6:6" s="159" customFormat="1" x14ac:dyDescent="0.2">
      <c r="F1856" s="262"/>
    </row>
    <row r="1857" spans="6:6" s="159" customFormat="1" x14ac:dyDescent="0.2">
      <c r="F1857" s="262"/>
    </row>
    <row r="1858" spans="6:6" s="159" customFormat="1" x14ac:dyDescent="0.2">
      <c r="F1858" s="262"/>
    </row>
    <row r="1859" spans="6:6" s="159" customFormat="1" x14ac:dyDescent="0.2">
      <c r="F1859" s="262"/>
    </row>
    <row r="1860" spans="6:6" s="159" customFormat="1" x14ac:dyDescent="0.2">
      <c r="F1860" s="262"/>
    </row>
    <row r="1861" spans="6:6" s="159" customFormat="1" x14ac:dyDescent="0.2">
      <c r="F1861" s="262"/>
    </row>
    <row r="1862" spans="6:6" s="159" customFormat="1" x14ac:dyDescent="0.2">
      <c r="F1862" s="262"/>
    </row>
    <row r="1863" spans="6:6" s="159" customFormat="1" x14ac:dyDescent="0.2">
      <c r="F1863" s="262"/>
    </row>
    <row r="1864" spans="6:6" s="159" customFormat="1" x14ac:dyDescent="0.2">
      <c r="F1864" s="262"/>
    </row>
    <row r="1865" spans="6:6" s="159" customFormat="1" x14ac:dyDescent="0.2">
      <c r="F1865" s="262"/>
    </row>
    <row r="1866" spans="6:6" s="159" customFormat="1" x14ac:dyDescent="0.2">
      <c r="F1866" s="262"/>
    </row>
    <row r="1867" spans="6:6" s="159" customFormat="1" x14ac:dyDescent="0.2">
      <c r="F1867" s="262"/>
    </row>
    <row r="1868" spans="6:6" s="159" customFormat="1" x14ac:dyDescent="0.2">
      <c r="F1868" s="262"/>
    </row>
    <row r="1869" spans="6:6" s="159" customFormat="1" x14ac:dyDescent="0.2">
      <c r="F1869" s="262"/>
    </row>
    <row r="1870" spans="6:6" s="159" customFormat="1" x14ac:dyDescent="0.2">
      <c r="F1870" s="262"/>
    </row>
    <row r="1871" spans="6:6" s="159" customFormat="1" x14ac:dyDescent="0.2">
      <c r="F1871" s="262"/>
    </row>
    <row r="1872" spans="6:6" s="159" customFormat="1" x14ac:dyDescent="0.2">
      <c r="F1872" s="262"/>
    </row>
    <row r="1873" spans="6:6" s="159" customFormat="1" x14ac:dyDescent="0.2">
      <c r="F1873" s="262"/>
    </row>
    <row r="1874" spans="6:6" s="159" customFormat="1" x14ac:dyDescent="0.2">
      <c r="F1874" s="262"/>
    </row>
    <row r="1875" spans="6:6" s="159" customFormat="1" x14ac:dyDescent="0.2">
      <c r="F1875" s="262"/>
    </row>
    <row r="1876" spans="6:6" s="159" customFormat="1" x14ac:dyDescent="0.2">
      <c r="F1876" s="262"/>
    </row>
    <row r="1877" spans="6:6" s="159" customFormat="1" x14ac:dyDescent="0.2">
      <c r="F1877" s="262"/>
    </row>
    <row r="1878" spans="6:6" s="159" customFormat="1" x14ac:dyDescent="0.2">
      <c r="F1878" s="262"/>
    </row>
    <row r="1879" spans="6:6" s="159" customFormat="1" x14ac:dyDescent="0.2">
      <c r="F1879" s="262"/>
    </row>
    <row r="1880" spans="6:6" s="159" customFormat="1" x14ac:dyDescent="0.2">
      <c r="F1880" s="262"/>
    </row>
    <row r="1881" spans="6:6" s="159" customFormat="1" x14ac:dyDescent="0.2">
      <c r="F1881" s="262"/>
    </row>
    <row r="1882" spans="6:6" s="159" customFormat="1" x14ac:dyDescent="0.2">
      <c r="F1882" s="262"/>
    </row>
    <row r="1883" spans="6:6" s="159" customFormat="1" x14ac:dyDescent="0.2">
      <c r="F1883" s="262"/>
    </row>
    <row r="1884" spans="6:6" s="159" customFormat="1" x14ac:dyDescent="0.2">
      <c r="F1884" s="262"/>
    </row>
    <row r="1885" spans="6:6" s="159" customFormat="1" x14ac:dyDescent="0.2">
      <c r="F1885" s="262"/>
    </row>
    <row r="1886" spans="6:6" s="159" customFormat="1" x14ac:dyDescent="0.2">
      <c r="F1886" s="262"/>
    </row>
    <row r="1887" spans="6:6" s="159" customFormat="1" x14ac:dyDescent="0.2">
      <c r="F1887" s="262"/>
    </row>
    <row r="1888" spans="6:6" s="159" customFormat="1" x14ac:dyDescent="0.2">
      <c r="F1888" s="262"/>
    </row>
    <row r="1889" spans="6:6" s="159" customFormat="1" x14ac:dyDescent="0.2">
      <c r="F1889" s="262"/>
    </row>
    <row r="1890" spans="6:6" s="159" customFormat="1" x14ac:dyDescent="0.2">
      <c r="F1890" s="262"/>
    </row>
    <row r="1891" spans="6:6" s="159" customFormat="1" x14ac:dyDescent="0.2">
      <c r="F1891" s="262"/>
    </row>
    <row r="1892" spans="6:6" s="159" customFormat="1" x14ac:dyDescent="0.2">
      <c r="F1892" s="262"/>
    </row>
    <row r="1893" spans="6:6" s="159" customFormat="1" x14ac:dyDescent="0.2">
      <c r="F1893" s="262"/>
    </row>
    <row r="1894" spans="6:6" s="159" customFormat="1" x14ac:dyDescent="0.2">
      <c r="F1894" s="262"/>
    </row>
    <row r="1895" spans="6:6" s="159" customFormat="1" x14ac:dyDescent="0.2">
      <c r="F1895" s="262"/>
    </row>
    <row r="1896" spans="6:6" s="159" customFormat="1" x14ac:dyDescent="0.2">
      <c r="F1896" s="262"/>
    </row>
    <row r="1897" spans="6:6" s="159" customFormat="1" x14ac:dyDescent="0.2">
      <c r="F1897" s="262"/>
    </row>
    <row r="1898" spans="6:6" s="159" customFormat="1" x14ac:dyDescent="0.2">
      <c r="F1898" s="262"/>
    </row>
    <row r="1899" spans="6:6" s="159" customFormat="1" x14ac:dyDescent="0.2">
      <c r="F1899" s="262"/>
    </row>
    <row r="1900" spans="6:6" s="159" customFormat="1" x14ac:dyDescent="0.2">
      <c r="F1900" s="262"/>
    </row>
    <row r="1901" spans="6:6" s="159" customFormat="1" x14ac:dyDescent="0.2">
      <c r="F1901" s="262"/>
    </row>
    <row r="1902" spans="6:6" s="159" customFormat="1" x14ac:dyDescent="0.2">
      <c r="F1902" s="262"/>
    </row>
    <row r="1903" spans="6:6" s="159" customFormat="1" x14ac:dyDescent="0.2">
      <c r="F1903" s="262"/>
    </row>
    <row r="1904" spans="6:6" s="159" customFormat="1" x14ac:dyDescent="0.2">
      <c r="F1904" s="262"/>
    </row>
    <row r="1905" spans="6:6" s="159" customFormat="1" x14ac:dyDescent="0.2">
      <c r="F1905" s="262"/>
    </row>
    <row r="1906" spans="6:6" s="159" customFormat="1" x14ac:dyDescent="0.2">
      <c r="F1906" s="262"/>
    </row>
    <row r="1907" spans="6:6" s="159" customFormat="1" x14ac:dyDescent="0.2">
      <c r="F1907" s="262"/>
    </row>
    <row r="1908" spans="6:6" s="159" customFormat="1" x14ac:dyDescent="0.2">
      <c r="F1908" s="262"/>
    </row>
    <row r="1909" spans="6:6" s="159" customFormat="1" x14ac:dyDescent="0.2">
      <c r="F1909" s="262"/>
    </row>
    <row r="1910" spans="6:6" s="159" customFormat="1" x14ac:dyDescent="0.2">
      <c r="F1910" s="262"/>
    </row>
    <row r="1911" spans="6:6" s="159" customFormat="1" x14ac:dyDescent="0.2">
      <c r="F1911" s="262"/>
    </row>
    <row r="1912" spans="6:6" s="159" customFormat="1" x14ac:dyDescent="0.2">
      <c r="F1912" s="262"/>
    </row>
    <row r="1913" spans="6:6" s="159" customFormat="1" x14ac:dyDescent="0.2">
      <c r="F1913" s="262"/>
    </row>
    <row r="1914" spans="6:6" s="159" customFormat="1" x14ac:dyDescent="0.2">
      <c r="F1914" s="262"/>
    </row>
    <row r="1915" spans="6:6" s="159" customFormat="1" x14ac:dyDescent="0.2">
      <c r="F1915" s="262"/>
    </row>
    <row r="1916" spans="6:6" s="159" customFormat="1" x14ac:dyDescent="0.2">
      <c r="F1916" s="262"/>
    </row>
    <row r="1917" spans="6:6" s="159" customFormat="1" x14ac:dyDescent="0.2">
      <c r="F1917" s="262"/>
    </row>
    <row r="1918" spans="6:6" s="159" customFormat="1" x14ac:dyDescent="0.2">
      <c r="F1918" s="262"/>
    </row>
    <row r="1919" spans="6:6" s="159" customFormat="1" x14ac:dyDescent="0.2">
      <c r="F1919" s="262"/>
    </row>
    <row r="1920" spans="6:6" s="159" customFormat="1" x14ac:dyDescent="0.2">
      <c r="F1920" s="262"/>
    </row>
    <row r="1921" spans="6:6" s="159" customFormat="1" x14ac:dyDescent="0.2">
      <c r="F1921" s="262"/>
    </row>
    <row r="1922" spans="6:6" s="159" customFormat="1" x14ac:dyDescent="0.2">
      <c r="F1922" s="262"/>
    </row>
    <row r="1923" spans="6:6" s="159" customFormat="1" x14ac:dyDescent="0.2">
      <c r="F1923" s="262"/>
    </row>
    <row r="1924" spans="6:6" s="159" customFormat="1" x14ac:dyDescent="0.2">
      <c r="F1924" s="262"/>
    </row>
    <row r="1925" spans="6:6" s="159" customFormat="1" x14ac:dyDescent="0.2">
      <c r="F1925" s="262"/>
    </row>
    <row r="1926" spans="6:6" s="159" customFormat="1" x14ac:dyDescent="0.2">
      <c r="F1926" s="262"/>
    </row>
    <row r="1927" spans="6:6" s="159" customFormat="1" x14ac:dyDescent="0.2">
      <c r="F1927" s="262"/>
    </row>
    <row r="1928" spans="6:6" s="159" customFormat="1" x14ac:dyDescent="0.2">
      <c r="F1928" s="262"/>
    </row>
    <row r="1929" spans="6:6" s="159" customFormat="1" x14ac:dyDescent="0.2">
      <c r="F1929" s="262"/>
    </row>
    <row r="1930" spans="6:6" s="159" customFormat="1" x14ac:dyDescent="0.2">
      <c r="F1930" s="262"/>
    </row>
    <row r="1931" spans="6:6" s="159" customFormat="1" x14ac:dyDescent="0.2">
      <c r="F1931" s="262"/>
    </row>
    <row r="1932" spans="6:6" s="159" customFormat="1" x14ac:dyDescent="0.2">
      <c r="F1932" s="262"/>
    </row>
    <row r="1933" spans="6:6" s="159" customFormat="1" x14ac:dyDescent="0.2">
      <c r="F1933" s="262"/>
    </row>
    <row r="1934" spans="6:6" s="159" customFormat="1" x14ac:dyDescent="0.2">
      <c r="F1934" s="262"/>
    </row>
    <row r="1935" spans="6:6" s="159" customFormat="1" x14ac:dyDescent="0.2">
      <c r="F1935" s="262"/>
    </row>
    <row r="1936" spans="6:6" s="159" customFormat="1" x14ac:dyDescent="0.2">
      <c r="F1936" s="262"/>
    </row>
    <row r="1937" spans="6:6" s="159" customFormat="1" x14ac:dyDescent="0.2">
      <c r="F1937" s="262"/>
    </row>
    <row r="1938" spans="6:6" s="159" customFormat="1" x14ac:dyDescent="0.2">
      <c r="F1938" s="262"/>
    </row>
    <row r="1939" spans="6:6" s="159" customFormat="1" x14ac:dyDescent="0.2">
      <c r="F1939" s="262"/>
    </row>
    <row r="1940" spans="6:6" s="159" customFormat="1" x14ac:dyDescent="0.2">
      <c r="F1940" s="262"/>
    </row>
    <row r="1941" spans="6:6" s="159" customFormat="1" x14ac:dyDescent="0.2">
      <c r="F1941" s="262"/>
    </row>
    <row r="1942" spans="6:6" s="159" customFormat="1" x14ac:dyDescent="0.2">
      <c r="F1942" s="262"/>
    </row>
    <row r="1943" spans="6:6" s="159" customFormat="1" x14ac:dyDescent="0.2">
      <c r="F1943" s="262"/>
    </row>
    <row r="1944" spans="6:6" s="159" customFormat="1" x14ac:dyDescent="0.2">
      <c r="F1944" s="262"/>
    </row>
    <row r="1945" spans="6:6" s="159" customFormat="1" x14ac:dyDescent="0.2">
      <c r="F1945" s="262"/>
    </row>
    <row r="1946" spans="6:6" s="159" customFormat="1" x14ac:dyDescent="0.2">
      <c r="F1946" s="262"/>
    </row>
    <row r="1947" spans="6:6" s="159" customFormat="1" x14ac:dyDescent="0.2">
      <c r="F1947" s="262"/>
    </row>
    <row r="1948" spans="6:6" s="159" customFormat="1" x14ac:dyDescent="0.2">
      <c r="F1948" s="262"/>
    </row>
    <row r="1949" spans="6:6" s="159" customFormat="1" x14ac:dyDescent="0.2">
      <c r="F1949" s="262"/>
    </row>
    <row r="1950" spans="6:6" s="159" customFormat="1" x14ac:dyDescent="0.2">
      <c r="F1950" s="262"/>
    </row>
    <row r="1951" spans="6:6" s="159" customFormat="1" x14ac:dyDescent="0.2">
      <c r="F1951" s="262"/>
    </row>
    <row r="1952" spans="6:6" s="159" customFormat="1" x14ac:dyDescent="0.2">
      <c r="F1952" s="262"/>
    </row>
    <row r="1953" spans="6:6" s="159" customFormat="1" x14ac:dyDescent="0.2">
      <c r="F1953" s="262"/>
    </row>
    <row r="1954" spans="6:6" s="159" customFormat="1" x14ac:dyDescent="0.2">
      <c r="F1954" s="262"/>
    </row>
    <row r="1955" spans="6:6" s="159" customFormat="1" x14ac:dyDescent="0.2">
      <c r="F1955" s="262"/>
    </row>
    <row r="1956" spans="6:6" s="159" customFormat="1" x14ac:dyDescent="0.2">
      <c r="F1956" s="262"/>
    </row>
    <row r="1957" spans="6:6" s="159" customFormat="1" x14ac:dyDescent="0.2">
      <c r="F1957" s="262"/>
    </row>
    <row r="1958" spans="6:6" s="159" customFormat="1" x14ac:dyDescent="0.2">
      <c r="F1958" s="262"/>
    </row>
    <row r="1959" spans="6:6" s="159" customFormat="1" x14ac:dyDescent="0.2">
      <c r="F1959" s="262"/>
    </row>
    <row r="1960" spans="6:6" s="159" customFormat="1" x14ac:dyDescent="0.2">
      <c r="F1960" s="262"/>
    </row>
    <row r="1961" spans="6:6" s="159" customFormat="1" x14ac:dyDescent="0.2">
      <c r="F1961" s="262"/>
    </row>
    <row r="1962" spans="6:6" s="159" customFormat="1" x14ac:dyDescent="0.2">
      <c r="F1962" s="262"/>
    </row>
    <row r="1963" spans="6:6" s="159" customFormat="1" x14ac:dyDescent="0.2">
      <c r="F1963" s="262"/>
    </row>
    <row r="1964" spans="6:6" s="159" customFormat="1" x14ac:dyDescent="0.2">
      <c r="F1964" s="262"/>
    </row>
    <row r="1965" spans="6:6" s="159" customFormat="1" x14ac:dyDescent="0.2">
      <c r="F1965" s="262"/>
    </row>
    <row r="1966" spans="6:6" s="159" customFormat="1" x14ac:dyDescent="0.2">
      <c r="F1966" s="262"/>
    </row>
    <row r="1967" spans="6:6" s="159" customFormat="1" x14ac:dyDescent="0.2">
      <c r="F1967" s="262"/>
    </row>
    <row r="1968" spans="6:6" s="159" customFormat="1" x14ac:dyDescent="0.2">
      <c r="F1968" s="262"/>
    </row>
    <row r="1969" spans="6:6" s="159" customFormat="1" x14ac:dyDescent="0.2">
      <c r="F1969" s="262"/>
    </row>
    <row r="1970" spans="6:6" s="159" customFormat="1" x14ac:dyDescent="0.2">
      <c r="F1970" s="262"/>
    </row>
    <row r="1971" spans="6:6" s="159" customFormat="1" x14ac:dyDescent="0.2">
      <c r="F1971" s="262"/>
    </row>
    <row r="1972" spans="6:6" s="159" customFormat="1" x14ac:dyDescent="0.2">
      <c r="F1972" s="262"/>
    </row>
  </sheetData>
  <mergeCells count="4">
    <mergeCell ref="A1:H1"/>
    <mergeCell ref="A2:H2"/>
    <mergeCell ref="F3:H3"/>
    <mergeCell ref="A66:H70"/>
  </mergeCells>
  <pageMargins left="0.70866141732283472" right="0.23622047244094491" top="0.27559055118110237" bottom="0.31496062992125984" header="0.15748031496062992" footer="0.31496062992125984"/>
  <pageSetup paperSize="9" scale="7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workbookViewId="0">
      <selection activeCell="B19" sqref="B19"/>
    </sheetView>
  </sheetViews>
  <sheetFormatPr defaultColWidth="9.140625" defaultRowHeight="14.25" x14ac:dyDescent="0.2"/>
  <cols>
    <col min="1" max="1" width="9.140625" style="138"/>
    <col min="2" max="2" width="43.42578125" style="138" customWidth="1"/>
    <col min="3" max="3" width="31.28515625" style="138" customWidth="1"/>
    <col min="4" max="4" width="13.140625" style="138" customWidth="1"/>
    <col min="5" max="5" width="13.42578125" style="138" customWidth="1"/>
    <col min="6" max="6" width="14" style="138" customWidth="1"/>
    <col min="7" max="16384" width="9.140625" style="138"/>
  </cols>
  <sheetData>
    <row r="2" spans="1:9" ht="15.75" customHeight="1" x14ac:dyDescent="0.2">
      <c r="A2" s="270" t="s">
        <v>128</v>
      </c>
      <c r="B2" s="270"/>
      <c r="C2" s="270"/>
      <c r="D2" s="270"/>
      <c r="E2" s="270"/>
      <c r="F2" s="270"/>
      <c r="G2" s="211"/>
      <c r="H2" s="211"/>
      <c r="I2" s="211"/>
    </row>
    <row r="3" spans="1:9" ht="18" customHeight="1" x14ac:dyDescent="0.2">
      <c r="A3" s="270"/>
      <c r="B3" s="270"/>
      <c r="C3" s="270"/>
      <c r="D3" s="270"/>
      <c r="E3" s="270"/>
      <c r="F3" s="270"/>
      <c r="G3" s="211"/>
      <c r="H3" s="211"/>
      <c r="I3" s="211"/>
    </row>
    <row r="4" spans="1:9" ht="21" customHeight="1" x14ac:dyDescent="0.2">
      <c r="A4" s="271" t="s">
        <v>474</v>
      </c>
      <c r="B4" s="271"/>
      <c r="C4" s="271"/>
      <c r="D4" s="271"/>
      <c r="E4" s="271"/>
      <c r="F4" s="271"/>
    </row>
    <row r="5" spans="1:9" ht="76.5" x14ac:dyDescent="0.2">
      <c r="A5" s="212" t="s">
        <v>129</v>
      </c>
      <c r="B5" s="212" t="s">
        <v>130</v>
      </c>
      <c r="C5" s="212" t="s">
        <v>131</v>
      </c>
      <c r="D5" s="212" t="s">
        <v>368</v>
      </c>
      <c r="E5" s="212" t="s">
        <v>475</v>
      </c>
      <c r="F5" s="212" t="s">
        <v>150</v>
      </c>
    </row>
    <row r="6" spans="1:9" x14ac:dyDescent="0.2">
      <c r="A6" s="213">
        <v>1</v>
      </c>
      <c r="B6" s="214">
        <v>2</v>
      </c>
      <c r="C6" s="214">
        <v>3</v>
      </c>
      <c r="D6" s="215">
        <v>4</v>
      </c>
      <c r="E6" s="216"/>
      <c r="F6" s="216"/>
    </row>
    <row r="7" spans="1:9" ht="36.75" customHeight="1" x14ac:dyDescent="0.2">
      <c r="A7" s="264" t="s">
        <v>488</v>
      </c>
      <c r="B7" s="265" t="s">
        <v>476</v>
      </c>
      <c r="C7" s="217" t="s">
        <v>132</v>
      </c>
      <c r="D7" s="218">
        <f>SUM(D8)</f>
        <v>21740.81</v>
      </c>
      <c r="E7" s="218">
        <f>SUM(E8)</f>
        <v>-63371.94</v>
      </c>
      <c r="F7" s="219" t="s">
        <v>151</v>
      </c>
    </row>
    <row r="8" spans="1:9" ht="51" customHeight="1" x14ac:dyDescent="0.2">
      <c r="A8" s="264" t="s">
        <v>489</v>
      </c>
      <c r="B8" s="265" t="s">
        <v>477</v>
      </c>
      <c r="C8" s="217" t="s">
        <v>133</v>
      </c>
      <c r="D8" s="218">
        <f>SUM(D9+D14+D20)</f>
        <v>21740.81</v>
      </c>
      <c r="E8" s="218">
        <f>SUM(E9+E14+E20)</f>
        <v>-63371.94</v>
      </c>
      <c r="F8" s="219" t="s">
        <v>151</v>
      </c>
    </row>
    <row r="9" spans="1:9" ht="38.25" customHeight="1" x14ac:dyDescent="0.2">
      <c r="A9" s="263" t="s">
        <v>490</v>
      </c>
      <c r="B9" s="226" t="s">
        <v>134</v>
      </c>
      <c r="C9" s="220" t="s">
        <v>135</v>
      </c>
      <c r="D9" s="221">
        <f>SUM(D10-D12)</f>
        <v>0</v>
      </c>
      <c r="E9" s="222">
        <f>SUM(E10-E12)</f>
        <v>0</v>
      </c>
      <c r="F9" s="219" t="s">
        <v>151</v>
      </c>
    </row>
    <row r="10" spans="1:9" ht="49.5" customHeight="1" x14ac:dyDescent="0.2">
      <c r="A10" s="263" t="s">
        <v>491</v>
      </c>
      <c r="B10" s="266" t="s">
        <v>478</v>
      </c>
      <c r="C10" s="220" t="s">
        <v>136</v>
      </c>
      <c r="D10" s="221">
        <f>SUM(D11)</f>
        <v>0</v>
      </c>
      <c r="E10" s="222">
        <f>SUM(E11)</f>
        <v>0</v>
      </c>
      <c r="F10" s="223" t="s">
        <v>151</v>
      </c>
    </row>
    <row r="11" spans="1:9" ht="60" x14ac:dyDescent="0.2">
      <c r="A11" s="263" t="s">
        <v>492</v>
      </c>
      <c r="B11" s="266" t="s">
        <v>479</v>
      </c>
      <c r="C11" s="220" t="s">
        <v>137</v>
      </c>
      <c r="D11" s="221">
        <v>0</v>
      </c>
      <c r="E11" s="224">
        <v>0</v>
      </c>
      <c r="F11" s="223" t="s">
        <v>151</v>
      </c>
    </row>
    <row r="12" spans="1:9" ht="60" x14ac:dyDescent="0.2">
      <c r="A12" s="263" t="s">
        <v>493</v>
      </c>
      <c r="B12" s="266" t="s">
        <v>138</v>
      </c>
      <c r="C12" s="220" t="s">
        <v>139</v>
      </c>
      <c r="D12" s="221">
        <f>SUM(D13)</f>
        <v>0</v>
      </c>
      <c r="E12" s="222">
        <f>SUM(E13)</f>
        <v>0</v>
      </c>
      <c r="F12" s="223" t="s">
        <v>151</v>
      </c>
    </row>
    <row r="13" spans="1:9" ht="60" x14ac:dyDescent="0.2">
      <c r="A13" s="263" t="s">
        <v>494</v>
      </c>
      <c r="B13" s="266" t="s">
        <v>480</v>
      </c>
      <c r="C13" s="225" t="s">
        <v>140</v>
      </c>
      <c r="D13" s="221">
        <v>0</v>
      </c>
      <c r="E13" s="224">
        <v>0</v>
      </c>
      <c r="F13" s="223" t="s">
        <v>151</v>
      </c>
    </row>
    <row r="14" spans="1:9" ht="60" x14ac:dyDescent="0.2">
      <c r="A14" s="263" t="s">
        <v>495</v>
      </c>
      <c r="B14" s="266" t="s">
        <v>481</v>
      </c>
      <c r="C14" s="220" t="s">
        <v>141</v>
      </c>
      <c r="D14" s="221">
        <f>SUM(D16-D18)</f>
        <v>-1716.87</v>
      </c>
      <c r="E14" s="222">
        <f>SUM(E16-E18)</f>
        <v>-1716.87</v>
      </c>
      <c r="F14" s="223">
        <f>E14/D14</f>
        <v>1</v>
      </c>
    </row>
    <row r="15" spans="1:9" ht="45.75" customHeight="1" x14ac:dyDescent="0.2">
      <c r="A15" s="263" t="s">
        <v>482</v>
      </c>
      <c r="B15" s="266" t="s">
        <v>481</v>
      </c>
      <c r="C15" s="220" t="s">
        <v>496</v>
      </c>
      <c r="D15" s="221">
        <f>SUM(D17-D19)</f>
        <v>-1716.87</v>
      </c>
      <c r="E15" s="222">
        <f>SUM(E17-E19)</f>
        <v>-1716.87</v>
      </c>
      <c r="F15" s="223">
        <f>E15/D15</f>
        <v>1</v>
      </c>
    </row>
    <row r="16" spans="1:9" ht="60" x14ac:dyDescent="0.2">
      <c r="A16" s="263" t="s">
        <v>483</v>
      </c>
      <c r="B16" s="266" t="s">
        <v>497</v>
      </c>
      <c r="C16" s="220" t="s">
        <v>142</v>
      </c>
      <c r="D16" s="221">
        <v>0</v>
      </c>
      <c r="E16" s="222">
        <f>SUM(E17)</f>
        <v>0</v>
      </c>
      <c r="F16" s="223" t="s">
        <v>151</v>
      </c>
    </row>
    <row r="17" spans="1:6" ht="65.25" customHeight="1" x14ac:dyDescent="0.2">
      <c r="A17" s="263" t="s">
        <v>484</v>
      </c>
      <c r="B17" s="266" t="s">
        <v>498</v>
      </c>
      <c r="C17" s="220" t="s">
        <v>143</v>
      </c>
      <c r="D17" s="221">
        <v>0</v>
      </c>
      <c r="E17" s="224">
        <v>0</v>
      </c>
      <c r="F17" s="223" t="s">
        <v>151</v>
      </c>
    </row>
    <row r="18" spans="1:6" ht="75" x14ac:dyDescent="0.2">
      <c r="A18" s="263" t="s">
        <v>485</v>
      </c>
      <c r="B18" s="266" t="s">
        <v>144</v>
      </c>
      <c r="C18" s="220" t="s">
        <v>145</v>
      </c>
      <c r="D18" s="221">
        <f>SUM(D19)</f>
        <v>1716.87</v>
      </c>
      <c r="E18" s="222">
        <f>SUM(E19)</f>
        <v>1716.87</v>
      </c>
      <c r="F18" s="223">
        <f>E19/D19</f>
        <v>1</v>
      </c>
    </row>
    <row r="19" spans="1:6" ht="62.25" customHeight="1" x14ac:dyDescent="0.2">
      <c r="A19" s="263" t="s">
        <v>486</v>
      </c>
      <c r="B19" s="266" t="s">
        <v>146</v>
      </c>
      <c r="C19" s="220" t="s">
        <v>147</v>
      </c>
      <c r="D19" s="221">
        <v>1716.87</v>
      </c>
      <c r="E19" s="224">
        <v>1716.87</v>
      </c>
      <c r="F19" s="223">
        <f>E19/D19</f>
        <v>1</v>
      </c>
    </row>
    <row r="20" spans="1:6" ht="34.5" customHeight="1" x14ac:dyDescent="0.2">
      <c r="A20" s="263" t="s">
        <v>487</v>
      </c>
      <c r="B20" s="266" t="s">
        <v>148</v>
      </c>
      <c r="C20" s="220" t="s">
        <v>149</v>
      </c>
      <c r="D20" s="221">
        <v>23457.68</v>
      </c>
      <c r="E20" s="227">
        <v>-61655.07</v>
      </c>
      <c r="F20" s="219" t="s">
        <v>151</v>
      </c>
    </row>
  </sheetData>
  <mergeCells count="2">
    <mergeCell ref="A2:F3"/>
    <mergeCell ref="A4:F4"/>
  </mergeCells>
  <pageMargins left="0.70866141732283472" right="0.25" top="0.43" bottom="0.31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zoomScaleNormal="100" workbookViewId="0">
      <selection activeCell="A5" sqref="A5"/>
    </sheetView>
  </sheetViews>
  <sheetFormatPr defaultColWidth="9.140625" defaultRowHeight="14.25" x14ac:dyDescent="0.2"/>
  <cols>
    <col min="1" max="1" width="49.42578125" style="138" customWidth="1"/>
    <col min="2" max="2" width="34.85546875" style="138" customWidth="1"/>
    <col min="3" max="16384" width="9.140625" style="138"/>
  </cols>
  <sheetData>
    <row r="2" spans="1:2" ht="18" customHeight="1" x14ac:dyDescent="0.2">
      <c r="A2" s="272" t="s">
        <v>123</v>
      </c>
      <c r="B2" s="272"/>
    </row>
    <row r="3" spans="1:2" ht="19.5" customHeight="1" x14ac:dyDescent="0.2">
      <c r="A3" s="272" t="s">
        <v>124</v>
      </c>
      <c r="B3" s="272"/>
    </row>
    <row r="4" spans="1:2" ht="22.5" customHeight="1" x14ac:dyDescent="0.2">
      <c r="A4" s="273" t="s">
        <v>473</v>
      </c>
      <c r="B4" s="273"/>
    </row>
    <row r="5" spans="1:2" ht="42.75" x14ac:dyDescent="0.2">
      <c r="A5" s="228" t="s">
        <v>121</v>
      </c>
      <c r="B5" s="229" t="s">
        <v>122</v>
      </c>
    </row>
    <row r="6" spans="1:2" x14ac:dyDescent="0.2">
      <c r="A6" s="230" t="s">
        <v>125</v>
      </c>
      <c r="B6" s="231">
        <v>3624.2</v>
      </c>
    </row>
    <row r="8" spans="1:2" x14ac:dyDescent="0.2">
      <c r="B8" s="138" t="s">
        <v>58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zoomScaleNormal="100" workbookViewId="0">
      <selection activeCell="A4" sqref="A4"/>
    </sheetView>
  </sheetViews>
  <sheetFormatPr defaultColWidth="9.140625" defaultRowHeight="14.25" x14ac:dyDescent="0.2"/>
  <cols>
    <col min="1" max="1" width="54" style="138" customWidth="1"/>
    <col min="2" max="2" width="17.85546875" style="138" customWidth="1"/>
    <col min="3" max="16384" width="9.140625" style="138"/>
  </cols>
  <sheetData>
    <row r="2" spans="1:2" ht="61.5" customHeight="1" x14ac:dyDescent="0.2">
      <c r="A2" s="274" t="s">
        <v>127</v>
      </c>
      <c r="B2" s="274"/>
    </row>
    <row r="3" spans="1:2" ht="24" customHeight="1" x14ac:dyDescent="0.2">
      <c r="A3" s="273" t="s">
        <v>474</v>
      </c>
      <c r="B3" s="273"/>
    </row>
    <row r="4" spans="1:2" ht="38.25" x14ac:dyDescent="0.2">
      <c r="A4" s="232" t="s">
        <v>121</v>
      </c>
      <c r="B4" s="233" t="s">
        <v>122</v>
      </c>
    </row>
    <row r="5" spans="1:2" ht="24.75" customHeight="1" x14ac:dyDescent="0.2">
      <c r="A5" s="234" t="s">
        <v>126</v>
      </c>
      <c r="B5" s="235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Шмакова Елена Павловна</cp:lastModifiedBy>
  <cp:lastPrinted>2023-01-13T10:22:10Z</cp:lastPrinted>
  <dcterms:created xsi:type="dcterms:W3CDTF">2015-01-16T05:02:30Z</dcterms:created>
  <dcterms:modified xsi:type="dcterms:W3CDTF">2023-01-13T10:22:22Z</dcterms:modified>
</cp:coreProperties>
</file>