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95" windowHeight="11760" activeTab="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'Доходы'!$A$1:$F$157</definedName>
  </definedNames>
  <calcPr calcId="124519"/>
</workbook>
</file>

<file path=xl/sharedStrings.xml><?xml version="1.0" encoding="utf-8"?>
<sst xmlns="http://schemas.openxmlformats.org/spreadsheetml/2006/main" count="473" uniqueCount="422">
  <si>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</si>
  <si>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</si>
  <si>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</si>
  <si>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</si>
  <si>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</si>
  <si>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</si>
  <si>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</si>
  <si>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</si>
  <si>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</si>
  <si>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</si>
  <si>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</si>
  <si>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</si>
  <si>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</si>
  <si>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</si>
  <si>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</si>
  <si>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</si>
  <si>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</si>
  <si>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</si>
  <si>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</si>
  <si>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</si>
  <si>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</si>
  <si>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</si>
  <si>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</si>
  <si>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</si>
  <si>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</si>
  <si>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</si>
  <si>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</si>
  <si>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</si>
  <si>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</si>
  <si>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</si>
  <si>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</si>
  <si>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</si>
  <si>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</si>
  <si>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</si>
  <si>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</si>
  <si>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</si>
  <si>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</si>
  <si>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</si>
  <si>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</si>
  <si>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</si>
  <si>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</si>
  <si>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</si>
  <si>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</si>
  <si>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</si>
  <si>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</si>
  <si>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</si>
  <si>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</si>
  <si>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</si>
  <si>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</si>
  <si>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</si>
  <si>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</si>
  <si>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</si>
  <si>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</si>
  <si>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</si>
  <si>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</si>
  <si>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</si>
  <si>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</si>
  <si>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</si>
  <si>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</si>
  <si>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</si>
  <si>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</si>
  <si>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</si>
  <si>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</si>
  <si>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</si>
  <si>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</si>
  <si>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</si>
  <si>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</si>
  <si>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</si>
  <si>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</si>
  <si>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</si>
  <si>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</si>
  <si>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</si>
  <si>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</si>
  <si>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</si>
  <si>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</si>
  <si>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</si>
  <si>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</si>
  <si>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</si>
  <si>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</si>
  <si>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</si>
  <si>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</si>
  <si>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</si>
  <si>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</si>
  <si>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</si>
  <si>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</si>
  <si>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</si>
  <si>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</si>
  <si>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</si>
  <si>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</si>
  <si>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</si>
  <si>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</si>
  <si>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</si>
  <si>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</si>
  <si>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</si>
  <si>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</si>
  <si>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</si>
  <si>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</si>
  <si>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</si>
  <si>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</si>
  <si>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</si>
  <si>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</si>
  <si>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</si>
  <si>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</si>
  <si>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</si>
  <si>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</si>
  <si>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</si>
  <si>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</si>
  <si>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</si>
  <si>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</si>
  <si>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</si>
  <si>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</si>
  <si>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</si>
  <si>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</si>
  <si>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</si>
  <si>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</si>
  <si>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</si>
  <si>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</si>
  <si>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</si>
  <si>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</si>
  <si>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</si>
  <si>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</si>
  <si>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</si>
  <si>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</si>
  <si>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</si>
  <si>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</si>
  <si>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</si>
  <si>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</si>
  <si>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</si>
  <si>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</si>
  <si>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</si>
  <si>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</si>
  <si>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</si>
  <si>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</si>
  <si>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</si>
  <si>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</si>
  <si>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</si>
  <si>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</si>
  <si>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</si>
  <si>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</si>
  <si>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</si>
  <si>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</si>
  <si>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908  1  17  01040  04  0000  180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</si>
  <si>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</si>
  <si>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</si>
  <si>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</si>
  <si>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</si>
  <si>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</si>
  <si>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</si>
  <si>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</si>
  <si>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</si>
  <si>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</si>
  <si>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</si>
  <si>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</si>
  <si>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</si>
  <si>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</si>
  <si>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</si>
  <si>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</si>
  <si>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</si>
  <si>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</si>
  <si>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</si>
  <si>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</si>
  <si>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</si>
  <si>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</si>
  <si>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</si>
  <si>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</si>
  <si>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</si>
  <si>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</si>
  <si>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</si>
  <si>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</si>
  <si>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</si>
  <si>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</si>
  <si>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</si>
  <si>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</si>
  <si>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</si>
  <si>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</si>
  <si>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</si>
  <si>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</si>
  <si>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</si>
  <si>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</si>
  <si>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</si>
  <si>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</si>
  <si>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</si>
  <si>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</si>
  <si>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</si>
  <si>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</si>
  <si>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</si>
  <si>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</si>
  <si>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</si>
  <si>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</si>
  <si>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</si>
  <si>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</si>
  <si>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</si>
  <si>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</si>
  <si>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</si>
  <si>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</si>
  <si>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</si>
  <si>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</si>
  <si>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</si>
  <si>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</si>
  <si>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</si>
  <si>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</si>
  <si>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</si>
  <si>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</si>
  <si>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</si>
  <si>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</si>
  <si>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</si>
  <si>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</si>
  <si>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</si>
  <si>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</si>
  <si>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</si>
  <si>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</si>
  <si>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</si>
  <si>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</si>
  <si>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</si>
  <si>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</si>
  <si>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</si>
  <si>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</si>
  <si>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</si>
  <si>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</si>
  <si>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</si>
  <si>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</si>
  <si>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</si>
  <si>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</si>
  <si>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</si>
  <si>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</si>
  <si>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</si>
  <si>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</si>
  <si>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</si>
  <si>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</si>
  <si>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</si>
  <si>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</si>
  <si>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</si>
  <si>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</si>
  <si>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</si>
  <si>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</si>
  <si>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</si>
  <si>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</si>
  <si>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</si>
  <si>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</si>
  <si>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</si>
  <si>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</si>
  <si>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</si>
  <si>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</si>
  <si>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</si>
  <si>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</si>
  <si>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</si>
  <si>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</si>
  <si>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Рост, снижение (+, -) в тыс. руб.</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</si>
  <si>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</si>
  <si>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</si>
  <si>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</si>
  <si>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</si>
  <si>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</si>
  <si>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</si>
  <si>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</si>
  <si>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</si>
  <si>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</si>
  <si>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321  1  16 4 3000  01  6000  140</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</si>
  <si>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</si>
  <si>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</si>
  <si>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</si>
  <si>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</si>
  <si>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</si>
  <si>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</si>
  <si>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</si>
  <si>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</si>
  <si>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</si>
  <si>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188  1  16  08010  01  6000  140</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</si>
  <si>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</si>
  <si>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</si>
  <si>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</si>
  <si>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</si>
  <si>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</si>
  <si>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</si>
  <si>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</si>
  <si>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</si>
  <si>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</si>
  <si>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</si>
  <si>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</si>
  <si>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</si>
  <si>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</si>
  <si>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</si>
  <si>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</si>
  <si>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</si>
  <si>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</si>
  <si>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</si>
  <si>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</si>
  <si>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</si>
  <si>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</si>
  <si>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</si>
  <si>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</si>
  <si>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</si>
  <si>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</si>
  <si>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</si>
  <si>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</si>
  <si>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</si>
  <si>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</si>
  <si>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</si>
  <si>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</si>
  <si>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</si>
  <si>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</si>
  <si>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</si>
  <si>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</si>
  <si>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</si>
  <si>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</si>
  <si>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</si>
  <si>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</si>
  <si>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</si>
  <si>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</si>
  <si>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</si>
  <si>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</si>
  <si>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</si>
  <si>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</si>
  <si>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</si>
  <si>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</si>
  <si>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</si>
  <si>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</si>
  <si>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</si>
  <si>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</si>
  <si>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</si>
  <si>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</si>
  <si>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</si>
  <si>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</si>
  <si>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</si>
  <si>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</si>
  <si>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</si>
  <si>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</si>
  <si>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</si>
  <si>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</si>
  <si>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</si>
  <si>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</si>
  <si>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</si>
  <si>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</si>
  <si>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</si>
  <si>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</si>
  <si>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</si>
  <si>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</si>
  <si>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</si>
  <si>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</si>
  <si>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</si>
  <si>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</si>
  <si>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</si>
  <si>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rPr>
      <t>1.</t>
    </r>
    <r>
      <rPr>
        <b/>
        <sz val="7"/>
        <color theme="1"/>
        <rFont val="Times New Roman"/>
        <family val="1"/>
      </rPr>
      <t xml:space="preserve">       </t>
    </r>
    <r>
      <rPr>
        <b/>
        <sz val="11"/>
        <color theme="1"/>
        <rFont val="Times New Roman"/>
        <family val="1"/>
      </rPr>
      <t> </t>
    </r>
  </si>
  <si>
    <t>Источники финансирования дефицита бюджетов – всего</t>
  </si>
  <si>
    <t>000 01  00  00  00  00  0000  000</t>
  </si>
  <si>
    <r>
      <t xml:space="preserve">           </t>
    </r>
    <r>
      <rPr>
        <b/>
        <sz val="11"/>
        <color theme="1"/>
        <rFont val="Times New Roman"/>
        <family val="1"/>
      </rPr>
      <t>2.</t>
    </r>
    <r>
      <rPr>
        <b/>
        <sz val="7"/>
        <color theme="1"/>
        <rFont val="Times New Roman"/>
        <family val="1"/>
      </rPr>
      <t xml:space="preserve">       </t>
    </r>
    <r>
      <rPr>
        <b/>
        <sz val="11"/>
        <color theme="1"/>
        <rFont val="Times New Roman"/>
        <family val="1"/>
      </rPr>
      <t> </t>
    </r>
  </si>
  <si>
    <t>ИСТОЧНИКИ ВНУТРЕННЕГО ФИНАНСИРОВАНИЯ ДЕФИЦИТОВ  БЮДЖЕТОВ</t>
  </si>
  <si>
    <t>919 01  00  00  00  00  0000  000</t>
  </si>
  <si>
    <r>
      <t xml:space="preserve">           </t>
    </r>
    <r>
      <rPr>
        <sz val="11"/>
        <color theme="1"/>
        <rFont val="Times New Roman"/>
        <family val="1"/>
      </rPr>
      <t>3.</t>
    </r>
    <r>
      <rPr>
        <sz val="7"/>
        <color theme="1"/>
        <rFont val="Times New Roman"/>
        <family val="1"/>
      </rPr>
      <t xml:space="preserve">       </t>
    </r>
    <r>
      <rPr>
        <sz val="11"/>
        <color theme="1"/>
        <rFont val="Times New Roman"/>
        <family val="1"/>
      </rPr>
      <t> </t>
    </r>
  </si>
  <si>
    <t>Кредиты кредитных организаций в валюте  Российской Федерации</t>
  </si>
  <si>
    <t>919 01  02  00  00  00  0000  000</t>
  </si>
  <si>
    <r>
      <t xml:space="preserve">           </t>
    </r>
    <r>
      <rPr>
        <sz val="11"/>
        <color theme="1"/>
        <rFont val="Times New Roman"/>
        <family val="1"/>
      </rPr>
      <t>4.</t>
    </r>
    <r>
      <rPr>
        <sz val="7"/>
        <color theme="1"/>
        <rFont val="Times New Roman"/>
        <family val="1"/>
      </rPr>
      <t xml:space="preserve">       </t>
    </r>
    <r>
      <rPr>
        <sz val="11"/>
        <color theme="1"/>
        <rFont val="Times New Roman"/>
        <family val="1"/>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</si>
  <si>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</si>
  <si>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</si>
  <si>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rPr>
      <t>5.</t>
    </r>
    <r>
      <rPr>
        <sz val="7"/>
        <color theme="1"/>
        <rFont val="Times New Roman"/>
        <family val="1"/>
      </rPr>
      <t xml:space="preserve">       </t>
    </r>
    <r>
      <rPr>
        <sz val="11"/>
        <color theme="1"/>
        <rFont val="Times New Roman"/>
        <family val="1"/>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</si>
  <si>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</si>
  <si>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</si>
  <si>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rPr>
      <t>6.</t>
    </r>
    <r>
      <rPr>
        <sz val="7"/>
        <color theme="1"/>
        <rFont val="Times New Roman"/>
        <family val="1"/>
      </rPr>
      <t xml:space="preserve">       </t>
    </r>
    <r>
      <rPr>
        <sz val="11"/>
        <color theme="1"/>
        <rFont val="Times New Roman"/>
        <family val="1"/>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</si>
  <si>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</si>
  <si>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</si>
  <si>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rPr>
      <t>7.</t>
    </r>
    <r>
      <rPr>
        <sz val="7"/>
        <color theme="1"/>
        <rFont val="Times New Roman"/>
        <family val="1"/>
      </rPr>
      <t xml:space="preserve">       </t>
    </r>
    <r>
      <rPr>
        <sz val="11"/>
        <color theme="1"/>
        <rFont val="Times New Roman"/>
        <family val="1"/>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</si>
  <si>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</si>
  <si>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</si>
  <si>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rPr>
      <t>8.</t>
    </r>
    <r>
      <rPr>
        <sz val="7"/>
        <color theme="1"/>
        <rFont val="Times New Roman"/>
        <family val="1"/>
      </rPr>
      <t xml:space="preserve">       </t>
    </r>
    <r>
      <rPr>
        <sz val="11"/>
        <color theme="1"/>
        <rFont val="Times New Roman"/>
        <family val="1"/>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</si>
  <si>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</si>
  <si>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</si>
  <si>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rPr>
      <t>9.</t>
    </r>
    <r>
      <rPr>
        <sz val="7"/>
        <color theme="1"/>
        <rFont val="Times New Roman"/>
        <family val="1"/>
      </rPr>
      <t xml:space="preserve">       </t>
    </r>
    <r>
      <rPr>
        <sz val="11"/>
        <color theme="1"/>
        <rFont val="Times New Roman"/>
        <family val="1"/>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</si>
  <si>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</si>
  <si>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</si>
  <si>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rPr>
      <t>10.</t>
    </r>
    <r>
      <rPr>
        <sz val="7"/>
        <color theme="1"/>
        <rFont val="Times New Roman"/>
        <family val="1"/>
      </rPr>
      <t xml:space="preserve">       </t>
    </r>
    <r>
      <rPr>
        <sz val="11"/>
        <color theme="1"/>
        <rFont val="Times New Roman"/>
        <family val="1"/>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</si>
  <si>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</si>
  <si>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</si>
  <si>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rPr>
      <t>11.</t>
    </r>
    <r>
      <rPr>
        <sz val="7"/>
        <color theme="1"/>
        <rFont val="Times New Roman"/>
        <family val="1"/>
      </rPr>
      <t xml:space="preserve">       </t>
    </r>
    <r>
      <rPr>
        <sz val="11"/>
        <color theme="1"/>
        <rFont val="Times New Roman"/>
        <family val="1"/>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</si>
  <si>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</si>
  <si>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</si>
  <si>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rPr>
      <t>12.</t>
    </r>
    <r>
      <rPr>
        <sz val="7"/>
        <color theme="1"/>
        <rFont val="Times New Roman"/>
        <family val="1"/>
      </rPr>
      <t xml:space="preserve">       </t>
    </r>
    <r>
      <rPr>
        <sz val="11"/>
        <color theme="1"/>
        <rFont val="Times New Roman"/>
        <family val="1"/>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</si>
  <si>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</si>
  <si>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</si>
  <si>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rPr>
      <t>13.</t>
    </r>
    <r>
      <rPr>
        <sz val="7"/>
        <color theme="1"/>
        <rFont val="Times New Roman"/>
        <family val="1"/>
      </rPr>
      <t xml:space="preserve">       </t>
    </r>
    <r>
      <rPr>
        <sz val="12"/>
        <color theme="1"/>
        <rFont val="Times New Roman"/>
        <family val="1"/>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</si>
  <si>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</si>
  <si>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</si>
  <si>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rPr>
      <t>14.</t>
    </r>
    <r>
      <rPr>
        <sz val="7"/>
        <color theme="1"/>
        <rFont val="Times New Roman"/>
        <family val="1"/>
      </rPr>
      <t xml:space="preserve">       </t>
    </r>
    <r>
      <rPr>
        <sz val="12"/>
        <color theme="1"/>
        <rFont val="Times New Roman"/>
        <family val="1"/>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</si>
  <si>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</si>
  <si>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</si>
  <si>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rPr>
      <t>15.</t>
    </r>
    <r>
      <rPr>
        <sz val="7"/>
        <color theme="1"/>
        <rFont val="Times New Roman"/>
        <family val="1"/>
      </rPr>
      <t xml:space="preserve">       </t>
    </r>
    <r>
      <rPr>
        <sz val="12"/>
        <color theme="1"/>
        <rFont val="Times New Roman"/>
        <family val="1"/>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</si>
  <si>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</si>
  <si>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</si>
  <si>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rPr>
      <t>16.</t>
    </r>
    <r>
      <rPr>
        <sz val="7"/>
        <color theme="1"/>
        <rFont val="Times New Roman"/>
        <family val="1"/>
      </rPr>
      <t xml:space="preserve">       </t>
    </r>
    <r>
      <rPr>
        <sz val="12"/>
        <color theme="1"/>
        <rFont val="Times New Roman"/>
        <family val="1"/>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</si>
  <si>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</si>
  <si>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</si>
  <si>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rPr>
      <t>17.</t>
    </r>
    <r>
      <rPr>
        <sz val="7"/>
        <color theme="1"/>
        <rFont val="Times New Roman"/>
        <family val="1"/>
      </rPr>
      <t xml:space="preserve">       </t>
    </r>
    <r>
      <rPr>
        <sz val="11"/>
        <color theme="1"/>
        <rFont val="Times New Roman"/>
        <family val="1"/>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</si>
  <si>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</si>
  <si>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</si>
  <si>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</si>
  <si>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</si>
  <si>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</si>
  <si>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</si>
  <si>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</si>
  <si>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Исполнение на 01.05.2016г., в тысячах рублей</t>
  </si>
  <si>
    <t>919  1  17  01040  04  0000  180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</si>
  <si>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</si>
  <si>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</si>
  <si>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</si>
  <si>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</si>
  <si>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</si>
  <si>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</si>
  <si>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000  2  07  04000  04  0000  180</t>
  </si>
  <si>
    <t>Прочие безвозмездные поступления в бюджеты городских округов</t>
  </si>
  <si>
    <t>901  2  07  04050  04  0000  180</t>
  </si>
  <si>
    <t xml:space="preserve"> по состоянию на 01.06.2016 года</t>
  </si>
  <si>
    <t>на 01.06.2016г.</t>
  </si>
  <si>
    <t>на  01.06.2016г.</t>
  </si>
  <si>
    <r>
      <t xml:space="preserve">    </t>
    </r>
    <r>
      <rPr>
        <vertAlign val="superscript"/>
        <sz val="12"/>
        <color indexed="8"/>
        <rFont val="Times New Roman"/>
        <family val="1"/>
      </rPr>
      <t>1*</t>
    </r>
    <r>
      <rPr>
        <sz val="12"/>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4862,76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</si>
  <si>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Исполнено    на 01.06.2016г, в тыс. руб.</t>
  </si>
  <si>
    <t>Исполнение бюджета Невьянского городского округа по состоянию на 01.06.2016 г.</t>
  </si>
  <si>
    <t>Сумма фактического поступления на 01.06.2016 г. (в тыс.руб.)</t>
  </si>
  <si>
    <t xml:space="preserve">  </t>
  </si>
  <si>
    <t>192  1  16 4 3000  01  6000  140</t>
  </si>
  <si>
    <t>901  1  165  1020  02  0000  140</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</si>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</sst>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
  </numFmts>
  <fonts count="42">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theme="1"/>
      <name val="Times New Roman"/>
      <family val="1"/>
    </font>
    <font>
      <b/>
      <sz val="10"/>
      <color rgb="FF000000"/>
      <name val="Times New Roman"/>
      <family val="1"/>
    </font>
    <font>
      <b/>
      <i/>
      <sz val="10"/>
      <name val="Times New Roman"/>
      <family val="1"/>
    </font>
    <font>
      <sz val="10"/>
      <color indexed="12"/>
      <name val="Times New Roman"/>
      <family val="1"/>
    </font>
    <font>
      <b/>
      <sz val="10"/>
      <color theme="1"/>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7"/>
      <color theme="1"/>
      <name val="Times New Roman"/>
      <family val="1"/>
    </font>
    <font>
      <b/>
      <sz val="12"/>
      <color rgb="FF000000"/>
      <name val="Times New Roman"/>
      <family val="1"/>
    </font>
    <font>
      <sz val="7"/>
      <color theme="1"/>
      <name val="Times New Roman"/>
      <family val="1"/>
    </font>
    <font>
      <sz val="12"/>
      <color rgb="FF000000"/>
      <name val="Times New Roman"/>
      <family val="1"/>
    </font>
    <font>
      <vertAlign val="superscript"/>
      <sz val="12"/>
      <color indexed="8"/>
      <name val="Times New Roman"/>
      <family val="1"/>
    </font>
    <font>
      <sz val="9"/>
      <color theme="1"/>
      <name val="Times New Roman"/>
      <family val="1"/>
    </font>
    <font>
      <b/>
      <i/>
      <sz val="10"/>
      <color theme="1"/>
      <name val="Times New Roman"/>
      <family val="1"/>
    </font>
    <font>
      <sz val="11"/>
      <color rgb="FFFF0000"/>
      <name val="Calibri"/>
      <family val="2"/>
      <scheme val="minor"/>
    </font>
    <font>
      <i/>
      <sz val="11"/>
      <color theme="1"/>
      <name val="Calibri"/>
      <family val="2"/>
      <scheme val="minor"/>
    </font>
  </fonts>
  <fills count="4">
    <fill>
      <patternFill/>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cellStyleXfs>
  <cellXfs count="194">
    <xf numFmtId="0" fontId="0" fillId="0" borderId="0" xfId="0"/>
    <xf numFmtId="0" fontId="5" fillId="0" borderId="1" xfId="20" applyFont="1" applyBorder="1" applyAlignment="1">
      <alignment horizontal="center" vertical="top"/>
      <protection/>
    </xf>
    <xf numFmtId="0" fontId="5" fillId="0" borderId="1" xfId="20" applyFont="1" applyBorder="1" applyAlignment="1">
      <alignment horizontal="center"/>
      <protection/>
    </xf>
    <xf numFmtId="0" fontId="5" fillId="0" borderId="1" xfId="22" applyFont="1" applyBorder="1" applyAlignment="1">
      <alignment vertical="top" wrapText="1"/>
      <protection/>
    </xf>
    <xf numFmtId="0" fontId="6" fillId="0" borderId="1" xfId="0" applyFont="1" applyBorder="1" applyAlignment="1">
      <alignment vertical="top" wrapText="1"/>
    </xf>
    <xf numFmtId="0" fontId="5" fillId="0" borderId="1" xfId="22" applyNumberFormat="1" applyFont="1" applyBorder="1" applyAlignment="1">
      <alignment horizontal="justify" vertical="top" wrapText="1"/>
      <protection/>
    </xf>
    <xf numFmtId="0" fontId="4" fillId="0" borderId="1" xfId="20" applyFont="1" applyBorder="1" applyAlignment="1">
      <alignment horizontal="justify" vertical="top"/>
      <protection/>
    </xf>
    <xf numFmtId="0" fontId="5" fillId="0" borderId="1" xfId="22" applyFont="1" applyBorder="1" applyAlignment="1">
      <alignment horizontal="justify"/>
      <protection/>
    </xf>
    <xf numFmtId="0" fontId="5" fillId="0" borderId="1" xfId="22" applyFont="1" applyBorder="1" applyAlignment="1">
      <alignment wrapText="1"/>
      <protection/>
    </xf>
    <xf numFmtId="0" fontId="0" fillId="0" borderId="0" xfId="0"/>
    <xf numFmtId="0" fontId="4" fillId="0" borderId="1" xfId="22" applyFont="1" applyBorder="1" applyAlignment="1">
      <alignment vertical="top"/>
      <protection/>
    </xf>
    <xf numFmtId="0" fontId="5" fillId="0" borderId="1" xfId="22" applyFont="1" applyBorder="1" applyAlignment="1">
      <alignment horizontal="justify" vertical="top"/>
      <protection/>
    </xf>
    <xf numFmtId="2" fontId="5" fillId="0" borderId="1" xfId="22" applyNumberFormat="1" applyFont="1" applyBorder="1" applyAlignment="1">
      <alignment horizontal="center"/>
      <protection/>
    </xf>
    <xf numFmtId="0" fontId="4" fillId="0" borderId="1" xfId="22" applyFont="1" applyBorder="1" applyAlignment="1">
      <alignment horizontal="justify" vertical="top"/>
      <protection/>
    </xf>
    <xf numFmtId="0" fontId="4" fillId="0" borderId="1" xfId="22" applyFont="1" applyBorder="1" applyAlignment="1">
      <alignment horizontal="justify" vertical="top" wrapText="1"/>
      <protection/>
    </xf>
    <xf numFmtId="0" fontId="5" fillId="0" borderId="1" xfId="22" applyFont="1" applyBorder="1" applyAlignment="1">
      <alignment horizontal="justify" vertical="top" wrapText="1"/>
      <protection/>
    </xf>
    <xf numFmtId="0" fontId="5" fillId="0" borderId="1" xfId="22" applyFont="1" applyBorder="1" applyAlignment="1">
      <alignment vertical="top"/>
      <protection/>
    </xf>
    <xf numFmtId="0" fontId="8" fillId="0" borderId="1" xfId="22" applyFont="1" applyBorder="1" applyAlignment="1">
      <alignment horizontal="justify" vertical="top"/>
      <protection/>
    </xf>
    <xf numFmtId="0" fontId="4" fillId="0" borderId="1" xfId="0" applyNumberFormat="1" applyFont="1" applyFill="1" applyBorder="1" applyAlignment="1">
      <alignment vertical="top" wrapText="1"/>
    </xf>
    <xf numFmtId="0" fontId="4" fillId="2" borderId="2" xfId="24" applyFont="1" applyFill="1" applyBorder="1" applyAlignment="1">
      <alignment vertical="top" wrapText="1"/>
      <protection/>
    </xf>
    <xf numFmtId="0" fontId="4" fillId="0" borderId="1" xfId="22" applyNumberFormat="1" applyFont="1" applyBorder="1" applyAlignment="1">
      <alignment horizontal="justify" vertical="top" wrapText="1"/>
      <protection/>
    </xf>
    <xf numFmtId="0" fontId="11" fillId="0" borderId="1" xfId="20" applyFont="1" applyBorder="1" applyAlignment="1">
      <alignment horizontal="center" vertical="top" wrapText="1"/>
      <protection/>
    </xf>
    <xf numFmtId="0" fontId="4" fillId="2" borderId="1" xfId="22" applyFont="1" applyFill="1" applyBorder="1" applyAlignment="1">
      <alignment vertical="top"/>
      <protection/>
    </xf>
    <xf numFmtId="0" fontId="4" fillId="2" borderId="1" xfId="22" applyFont="1" applyFill="1" applyBorder="1" applyAlignment="1">
      <alignment horizontal="justify" vertical="top"/>
      <protection/>
    </xf>
    <xf numFmtId="0" fontId="4" fillId="2" borderId="2" xfId="22" applyFont="1" applyFill="1" applyBorder="1" applyAlignment="1">
      <alignment horizontal="justify" vertical="top"/>
      <protection/>
    </xf>
    <xf numFmtId="0" fontId="4" fillId="2" borderId="1" xfId="23" applyFont="1" applyFill="1" applyBorder="1" applyAlignment="1">
      <alignment vertical="top"/>
      <protection/>
    </xf>
    <xf numFmtId="0" fontId="6" fillId="2" borderId="1" xfId="0" applyNumberFormat="1" applyFont="1" applyFill="1" applyBorder="1" applyAlignment="1">
      <alignment horizontal="justify" vertical="top"/>
    </xf>
    <xf numFmtId="0" fontId="5" fillId="2" borderId="1" xfId="22" applyFont="1" applyFill="1" applyBorder="1" applyAlignment="1">
      <alignment vertical="top"/>
      <protection/>
    </xf>
    <xf numFmtId="0" fontId="5" fillId="2" borderId="1" xfId="22" applyFont="1" applyFill="1" applyBorder="1" applyAlignment="1">
      <alignment horizontal="justify" vertical="top"/>
      <protection/>
    </xf>
    <xf numFmtId="0" fontId="4" fillId="2" borderId="2" xfId="24" applyNumberFormat="1" applyFont="1" applyFill="1" applyBorder="1" applyAlignment="1">
      <alignment vertical="top" wrapText="1"/>
      <protection/>
    </xf>
    <xf numFmtId="0" fontId="4" fillId="0" borderId="0" xfId="0" applyFont="1"/>
    <xf numFmtId="0" fontId="16" fillId="0" borderId="0" xfId="0" applyFont="1"/>
    <xf numFmtId="165" fontId="14" fillId="0" borderId="1" xfId="0" applyNumberFormat="1" applyFont="1" applyBorder="1" applyAlignment="1">
      <alignment horizontal="center" vertical="center"/>
    </xf>
    <xf numFmtId="0" fontId="14" fillId="0" borderId="1" xfId="0" applyFont="1" applyBorder="1" applyAlignment="1">
      <alignment vertical="justify"/>
    </xf>
    <xf numFmtId="2" fontId="14" fillId="0" borderId="1" xfId="0" applyNumberFormat="1" applyFont="1" applyFill="1" applyBorder="1"/>
    <xf numFmtId="0" fontId="14" fillId="0" borderId="1" xfId="0" applyFont="1" applyBorder="1"/>
    <xf numFmtId="164" fontId="14" fillId="0" borderId="1" xfId="0" applyNumberFormat="1" applyFont="1" applyFill="1" applyBorder="1"/>
    <xf numFmtId="164" fontId="14" fillId="0" borderId="1" xfId="0" applyNumberFormat="1" applyFont="1" applyBorder="1"/>
    <xf numFmtId="165" fontId="17" fillId="0" borderId="1" xfId="0" applyNumberFormat="1" applyFont="1" applyBorder="1" applyAlignment="1">
      <alignment horizontal="center" wrapText="1"/>
    </xf>
    <xf numFmtId="0" fontId="17" fillId="0" borderId="1" xfId="0" applyFont="1" applyBorder="1" applyAlignment="1">
      <alignment vertical="justify" wrapText="1"/>
    </xf>
    <xf numFmtId="2" fontId="17" fillId="0" borderId="1" xfId="0" applyNumberFormat="1" applyFont="1" applyFill="1" applyBorder="1" applyAlignment="1">
      <alignment wrapText="1"/>
    </xf>
    <xf numFmtId="0" fontId="17" fillId="0" borderId="1" xfId="0" applyFont="1" applyBorder="1" applyAlignment="1">
      <alignment wrapText="1"/>
    </xf>
    <xf numFmtId="164" fontId="17" fillId="0" borderId="1" xfId="0" applyNumberFormat="1" applyFont="1" applyBorder="1"/>
    <xf numFmtId="0" fontId="0" fillId="0" borderId="0" xfId="0" applyAlignment="1">
      <alignment wrapText="1"/>
    </xf>
    <xf numFmtId="165" fontId="17" fillId="0" borderId="1" xfId="0" applyNumberFormat="1" applyFont="1" applyBorder="1" applyAlignment="1">
      <alignment horizontal="center"/>
    </xf>
    <xf numFmtId="2" fontId="17" fillId="0" borderId="1" xfId="0" applyNumberFormat="1" applyFont="1" applyFill="1" applyBorder="1"/>
    <xf numFmtId="0" fontId="17" fillId="0" borderId="1"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165" fontId="14" fillId="0" borderId="0" xfId="0" applyNumberFormat="1" applyFont="1" applyBorder="1" applyAlignment="1">
      <alignment horizontal="center" vertical="center"/>
    </xf>
    <xf numFmtId="0" fontId="14" fillId="0" borderId="0" xfId="0" applyFont="1" applyBorder="1" applyAlignment="1">
      <alignment vertical="justify"/>
    </xf>
    <xf numFmtId="164" fontId="14" fillId="0" borderId="0" xfId="0" applyNumberFormat="1" applyFont="1" applyFill="1" applyBorder="1"/>
    <xf numFmtId="0" fontId="14" fillId="0" borderId="0" xfId="0" applyFont="1" applyBorder="1"/>
    <xf numFmtId="164" fontId="14" fillId="0" borderId="0" xfId="0" applyNumberFormat="1" applyFont="1" applyBorder="1"/>
    <xf numFmtId="165" fontId="17" fillId="0" borderId="0" xfId="0" applyNumberFormat="1" applyFont="1" applyBorder="1" applyAlignment="1">
      <alignment horizontal="center" wrapText="1"/>
    </xf>
    <xf numFmtId="0" fontId="17" fillId="0" borderId="0" xfId="0" applyFont="1" applyBorder="1" applyAlignment="1">
      <alignment vertical="justify" wrapText="1"/>
    </xf>
    <xf numFmtId="0" fontId="17" fillId="0" borderId="0" xfId="0" applyFont="1" applyFill="1" applyBorder="1" applyAlignment="1">
      <alignment wrapText="1"/>
    </xf>
    <xf numFmtId="0" fontId="17" fillId="0" borderId="0" xfId="0" applyFont="1" applyBorder="1" applyAlignment="1">
      <alignment wrapText="1"/>
    </xf>
    <xf numFmtId="164" fontId="17" fillId="0" borderId="0" xfId="0" applyNumberFormat="1" applyFont="1" applyBorder="1"/>
    <xf numFmtId="165" fontId="17" fillId="0" borderId="0" xfId="0" applyNumberFormat="1" applyFont="1" applyBorder="1" applyAlignment="1">
      <alignment horizontal="center"/>
    </xf>
    <xf numFmtId="164" fontId="17" fillId="0" borderId="0" xfId="0" applyNumberFormat="1" applyFont="1" applyFill="1" applyBorder="1"/>
    <xf numFmtId="0" fontId="17" fillId="0" borderId="0" xfId="0" applyFont="1" applyBorder="1"/>
    <xf numFmtId="2" fontId="17" fillId="3" borderId="1" xfId="0" applyNumberFormat="1" applyFont="1" applyFill="1" applyBorder="1"/>
    <xf numFmtId="0" fontId="17" fillId="3" borderId="1" xfId="0" applyFont="1" applyFill="1" applyBorder="1"/>
    <xf numFmtId="165" fontId="14" fillId="0" borderId="1" xfId="0" applyNumberFormat="1" applyFont="1" applyBorder="1" applyAlignment="1">
      <alignment horizontal="center" vertical="top"/>
    </xf>
    <xf numFmtId="0" fontId="14" fillId="0" borderId="1" xfId="0" applyFont="1" applyBorder="1" applyAlignment="1">
      <alignment vertical="justify" wrapText="1"/>
    </xf>
    <xf numFmtId="2" fontId="14" fillId="0" borderId="1" xfId="0" applyNumberFormat="1" applyFont="1" applyFill="1" applyBorder="1" applyAlignment="1">
      <alignment vertical="top"/>
    </xf>
    <xf numFmtId="0" fontId="14" fillId="0" borderId="1" xfId="0" applyFont="1" applyBorder="1" applyAlignment="1">
      <alignment vertical="top"/>
    </xf>
    <xf numFmtId="165" fontId="14" fillId="0" borderId="0" xfId="0" applyNumberFormat="1" applyFont="1" applyBorder="1" applyAlignment="1">
      <alignment horizontal="center" vertical="top"/>
    </xf>
    <xf numFmtId="0" fontId="14" fillId="0" borderId="0" xfId="0" applyFont="1" applyBorder="1" applyAlignment="1">
      <alignment vertical="justify" wrapText="1"/>
    </xf>
    <xf numFmtId="0" fontId="14" fillId="0" borderId="0" xfId="0" applyFont="1" applyFill="1" applyBorder="1" applyAlignment="1">
      <alignment vertical="top"/>
    </xf>
    <xf numFmtId="0" fontId="14" fillId="0" borderId="0" xfId="0" applyFont="1" applyBorder="1" applyAlignment="1">
      <alignment vertical="top"/>
    </xf>
    <xf numFmtId="0" fontId="17" fillId="0" borderId="0" xfId="0" applyFont="1" applyFill="1" applyBorder="1"/>
    <xf numFmtId="165" fontId="14" fillId="0" borderId="1" xfId="0" applyNumberFormat="1" applyFont="1" applyBorder="1" applyAlignment="1">
      <alignment horizontal="center"/>
    </xf>
    <xf numFmtId="0" fontId="17" fillId="0" borderId="1" xfId="0" applyFont="1" applyBorder="1" applyAlignment="1">
      <alignment vertical="justify"/>
    </xf>
    <xf numFmtId="165" fontId="14" fillId="0" borderId="0" xfId="0" applyNumberFormat="1" applyFont="1" applyBorder="1" applyAlignment="1">
      <alignment horizontal="center"/>
    </xf>
    <xf numFmtId="0" fontId="14" fillId="0" borderId="0" xfId="0" applyFont="1" applyFill="1" applyBorder="1"/>
    <xf numFmtId="0" fontId="17" fillId="0" borderId="1" xfId="0" applyFont="1" applyFill="1" applyBorder="1" applyAlignment="1">
      <alignment vertical="justify" wrapText="1"/>
    </xf>
    <xf numFmtId="0" fontId="17" fillId="0" borderId="0" xfId="0" applyFont="1" applyBorder="1" applyAlignment="1">
      <alignment vertical="justify"/>
    </xf>
    <xf numFmtId="0" fontId="19" fillId="0" borderId="0" xfId="0" applyFont="1"/>
    <xf numFmtId="0" fontId="17" fillId="0" borderId="0" xfId="0" applyFont="1" applyFill="1" applyBorder="1" applyAlignment="1">
      <alignment vertical="justify" wrapText="1"/>
    </xf>
    <xf numFmtId="0" fontId="19" fillId="0" borderId="0" xfId="0" applyFont="1" applyBorder="1"/>
    <xf numFmtId="165" fontId="17" fillId="0" borderId="1" xfId="0" applyNumberFormat="1" applyFont="1" applyBorder="1" applyAlignment="1">
      <alignment horizontal="center" vertical="center"/>
    </xf>
    <xf numFmtId="165" fontId="17" fillId="0" borderId="1" xfId="0" applyNumberFormat="1" applyFont="1" applyFill="1" applyBorder="1" applyAlignment="1">
      <alignment horizontal="center"/>
    </xf>
    <xf numFmtId="165" fontId="17" fillId="0" borderId="0" xfId="0" applyNumberFormat="1" applyFont="1" applyBorder="1" applyAlignment="1">
      <alignment horizontal="center" vertical="center"/>
    </xf>
    <xf numFmtId="165" fontId="17" fillId="0" borderId="0" xfId="0" applyNumberFormat="1" applyFont="1" applyFill="1" applyBorder="1" applyAlignment="1">
      <alignment horizontal="center"/>
    </xf>
    <xf numFmtId="165" fontId="14" fillId="0" borderId="1" xfId="0" applyNumberFormat="1" applyFont="1" applyFill="1" applyBorder="1" applyAlignment="1">
      <alignment horizontal="center"/>
    </xf>
    <xf numFmtId="0" fontId="14" fillId="0" borderId="1" xfId="0" applyFont="1" applyBorder="1" applyAlignment="1">
      <alignment horizontal="center"/>
    </xf>
    <xf numFmtId="0" fontId="17" fillId="0" borderId="1" xfId="0" applyFont="1" applyBorder="1" applyAlignment="1">
      <alignment horizontal="center"/>
    </xf>
    <xf numFmtId="165" fontId="14" fillId="0" borderId="0" xfId="0" applyNumberFormat="1" applyFont="1" applyFill="1" applyBorder="1" applyAlignment="1">
      <alignment horizontal="center"/>
    </xf>
    <xf numFmtId="0" fontId="20" fillId="0" borderId="0" xfId="0" applyFont="1"/>
    <xf numFmtId="0" fontId="14" fillId="0" borderId="0" xfId="0" applyFont="1" applyBorder="1" applyAlignment="1">
      <alignment horizontal="center"/>
    </xf>
    <xf numFmtId="0" fontId="20" fillId="0" borderId="0" xfId="0" applyFont="1" applyBorder="1"/>
    <xf numFmtId="0" fontId="17" fillId="0" borderId="0" xfId="0" applyFont="1" applyBorder="1" applyAlignment="1">
      <alignment horizontal="center"/>
    </xf>
    <xf numFmtId="0" fontId="17" fillId="0" borderId="1" xfId="0" applyFont="1" applyFill="1" applyBorder="1"/>
    <xf numFmtId="0" fontId="21" fillId="0" borderId="1" xfId="0" applyFont="1" applyFill="1" applyBorder="1" applyAlignment="1">
      <alignment vertical="justify"/>
    </xf>
    <xf numFmtId="0" fontId="14" fillId="0" borderId="1" xfId="0" applyFont="1" applyFill="1" applyBorder="1"/>
    <xf numFmtId="0" fontId="4" fillId="0" borderId="0" xfId="0" applyFont="1" applyFill="1"/>
    <xf numFmtId="0" fontId="0" fillId="0" borderId="0" xfId="0" applyFill="1"/>
    <xf numFmtId="0" fontId="4" fillId="0" borderId="0" xfId="0" applyFont="1" applyBorder="1"/>
    <xf numFmtId="0" fontId="14" fillId="0" borderId="0" xfId="0" applyFont="1" applyFill="1" applyBorder="1" applyAlignment="1">
      <alignment/>
    </xf>
    <xf numFmtId="0" fontId="22" fillId="0" borderId="0" xfId="20" applyNumberFormat="1" applyFont="1" applyFill="1" applyBorder="1" applyAlignment="1">
      <alignment vertical="top" wrapText="1"/>
      <protection/>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3" fillId="0" borderId="1" xfId="0" applyFont="1" applyFill="1" applyBorder="1" applyAlignment="1">
      <alignment horizontal="left" vertical="top" wrapText="1"/>
    </xf>
    <xf numFmtId="166" fontId="22" fillId="0" borderId="1" xfId="0" applyNumberFormat="1" applyFont="1" applyFill="1" applyBorder="1" applyAlignment="1">
      <alignment horizontal="right"/>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8" fillId="0" borderId="1" xfId="0" applyFont="1" applyFill="1" applyBorder="1" applyAlignment="1">
      <alignment horizontal="center" vertical="top" wrapText="1"/>
    </xf>
    <xf numFmtId="3" fontId="28" fillId="0" borderId="1" xfId="0" applyNumberFormat="1" applyFont="1" applyBorder="1" applyAlignment="1">
      <alignment horizontal="center" vertical="top" wrapText="1"/>
    </xf>
    <xf numFmtId="0" fontId="31" fillId="0" borderId="0" xfId="0" applyFont="1" applyAlignment="1">
      <alignment wrapText="1"/>
    </xf>
    <xf numFmtId="0" fontId="6" fillId="0" borderId="1" xfId="0" applyFont="1" applyFill="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wrapText="1"/>
    </xf>
    <xf numFmtId="0" fontId="33" fillId="0" borderId="1" xfId="0" applyFont="1" applyBorder="1" applyAlignment="1">
      <alignment horizontal="left" vertical="top" wrapText="1" indent="2"/>
    </xf>
    <xf numFmtId="0" fontId="31" fillId="0" borderId="1" xfId="0" applyFont="1" applyBorder="1" applyAlignment="1">
      <alignment wrapText="1"/>
    </xf>
    <xf numFmtId="0" fontId="31" fillId="0" borderId="1" xfId="0" applyFont="1" applyBorder="1" applyAlignment="1">
      <alignment horizontal="center" vertical="top"/>
    </xf>
    <xf numFmtId="0" fontId="35" fillId="0" borderId="1" xfId="0" applyFont="1" applyBorder="1" applyAlignment="1">
      <alignment horizontal="left" vertical="top" wrapText="1" indent="2"/>
    </xf>
    <xf numFmtId="0" fontId="30" fillId="0" borderId="1" xfId="0" applyFont="1" applyBorder="1" applyAlignment="1">
      <alignment wrapText="1"/>
    </xf>
    <xf numFmtId="0" fontId="30" fillId="0" borderId="1" xfId="0" applyFont="1" applyBorder="1" applyAlignment="1">
      <alignment horizontal="center" vertical="top"/>
    </xf>
    <xf numFmtId="0" fontId="30" fillId="0" borderId="1" xfId="0" applyFont="1" applyBorder="1" applyAlignment="1">
      <alignment vertical="top"/>
    </xf>
    <xf numFmtId="0" fontId="30" fillId="0" borderId="1" xfId="0" applyFont="1" applyBorder="1" applyAlignment="1">
      <alignment vertical="top" wrapText="1"/>
    </xf>
    <xf numFmtId="2" fontId="34" fillId="0" borderId="1" xfId="0" applyNumberFormat="1" applyFont="1" applyBorder="1" applyAlignment="1">
      <alignment horizontal="right" vertical="top" wrapText="1"/>
    </xf>
    <xf numFmtId="2" fontId="30" fillId="0" borderId="1" xfId="0" applyNumberFormat="1" applyFont="1" applyBorder="1" applyAlignment="1">
      <alignment horizontal="right" vertical="top" wrapText="1"/>
    </xf>
    <xf numFmtId="2" fontId="36" fillId="0" borderId="1" xfId="0" applyNumberFormat="1" applyFont="1" applyBorder="1" applyAlignment="1">
      <alignment horizontal="right" vertical="top" wrapText="1"/>
    </xf>
    <xf numFmtId="2" fontId="30" fillId="0" borderId="1" xfId="0" applyNumberFormat="1" applyFont="1" applyBorder="1" applyAlignment="1">
      <alignment vertical="top"/>
    </xf>
    <xf numFmtId="167" fontId="30" fillId="0" borderId="3" xfId="0" applyNumberFormat="1" applyFont="1" applyBorder="1" applyAlignment="1">
      <alignment horizontal="center" vertical="top"/>
    </xf>
    <xf numFmtId="2" fontId="30" fillId="0" borderId="3" xfId="0" applyNumberFormat="1" applyFont="1" applyBorder="1" applyAlignment="1">
      <alignment horizontal="right" vertical="top"/>
    </xf>
    <xf numFmtId="167" fontId="30" fillId="0" borderId="1" xfId="0" applyNumberFormat="1" applyFont="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5" fillId="0" borderId="1" xfId="0" applyFont="1" applyBorder="1" applyAlignment="1">
      <alignment horizontal="center" vertical="top" wrapText="1"/>
    </xf>
    <xf numFmtId="164" fontId="14" fillId="0" borderId="1" xfId="0" applyNumberFormat="1" applyFont="1" applyBorder="1" applyAlignment="1">
      <alignment vertical="top"/>
    </xf>
    <xf numFmtId="0" fontId="11" fillId="0" borderId="1" xfId="20" applyFont="1" applyBorder="1" applyAlignment="1">
      <alignment vertical="top" wrapText="1"/>
      <protection/>
    </xf>
    <xf numFmtId="0" fontId="11" fillId="0" borderId="1" xfId="20" applyFont="1" applyBorder="1" applyAlignment="1">
      <alignment vertical="top"/>
      <protection/>
    </xf>
    <xf numFmtId="0" fontId="38" fillId="2" borderId="1" xfId="20" applyFont="1" applyFill="1" applyBorder="1" applyAlignment="1">
      <alignment vertical="top" wrapText="1"/>
      <protection/>
    </xf>
    <xf numFmtId="4" fontId="38" fillId="2" borderId="1" xfId="20" applyNumberFormat="1" applyFont="1" applyFill="1" applyBorder="1" applyAlignment="1">
      <alignment vertical="top" wrapText="1"/>
      <protection/>
    </xf>
    <xf numFmtId="0" fontId="11" fillId="0" borderId="1" xfId="20" applyFont="1" applyFill="1" applyBorder="1" applyAlignment="1">
      <alignment vertical="top" wrapText="1"/>
      <protection/>
    </xf>
    <xf numFmtId="0" fontId="10" fillId="2" borderId="1" xfId="20" applyFont="1" applyFill="1" applyBorder="1" applyAlignment="1">
      <alignment horizontal="center" vertical="top" wrapText="1"/>
      <protection/>
    </xf>
    <xf numFmtId="3" fontId="10" fillId="2" borderId="1" xfId="20" applyNumberFormat="1" applyFont="1" applyFill="1" applyBorder="1" applyAlignment="1">
      <alignment horizontal="center"/>
      <protection/>
    </xf>
    <xf numFmtId="2" fontId="10" fillId="2" borderId="1" xfId="22" applyNumberFormat="1" applyFont="1" applyFill="1" applyBorder="1" applyAlignment="1">
      <alignment horizontal="center"/>
      <protection/>
    </xf>
    <xf numFmtId="4" fontId="10" fillId="2" borderId="1" xfId="22" applyNumberFormat="1" applyFont="1" applyFill="1" applyBorder="1" applyAlignment="1">
      <alignment horizontal="center"/>
      <protection/>
    </xf>
    <xf numFmtId="2" fontId="10" fillId="0" borderId="1" xfId="0" applyNumberFormat="1" applyFont="1" applyBorder="1" applyAlignment="1">
      <alignment horizontal="center"/>
    </xf>
    <xf numFmtId="2" fontId="6" fillId="2" borderId="1" xfId="22" applyNumberFormat="1" applyFont="1" applyFill="1" applyBorder="1" applyAlignment="1">
      <alignment horizontal="center"/>
      <protection/>
    </xf>
    <xf numFmtId="4" fontId="6" fillId="2" borderId="1" xfId="0" applyNumberFormat="1" applyFont="1" applyFill="1" applyBorder="1" applyAlignment="1">
      <alignment horizontal="center" shrinkToFit="1"/>
    </xf>
    <xf numFmtId="2" fontId="4" fillId="0" borderId="1" xfId="22" applyNumberFormat="1" applyFont="1" applyBorder="1" applyAlignment="1">
      <alignment horizontal="center"/>
      <protection/>
    </xf>
    <xf numFmtId="2" fontId="6" fillId="0" borderId="1" xfId="0" applyNumberFormat="1" applyFont="1" applyBorder="1" applyAlignment="1">
      <alignment horizontal="center"/>
    </xf>
    <xf numFmtId="2" fontId="10" fillId="2" borderId="1" xfId="22" applyNumberFormat="1" applyFont="1" applyFill="1" applyBorder="1" applyAlignment="1">
      <alignment horizontal="center" wrapText="1"/>
      <protection/>
    </xf>
    <xf numFmtId="4" fontId="10" fillId="2" borderId="1" xfId="22" applyNumberFormat="1" applyFont="1" applyFill="1" applyBorder="1" applyAlignment="1">
      <alignment horizontal="center" wrapText="1"/>
      <protection/>
    </xf>
    <xf numFmtId="4" fontId="6" fillId="2" borderId="1" xfId="0" applyNumberFormat="1" applyFont="1" applyFill="1" applyBorder="1" applyAlignment="1">
      <alignment horizontal="center"/>
    </xf>
    <xf numFmtId="0" fontId="5" fillId="0" borderId="1" xfId="22" applyFont="1" applyBorder="1" applyAlignment="1">
      <alignment horizontal="justify" wrapText="1"/>
      <protection/>
    </xf>
    <xf numFmtId="0" fontId="7" fillId="0" borderId="1" xfId="0" applyFont="1" applyBorder="1" applyAlignment="1">
      <alignment wrapText="1"/>
    </xf>
    <xf numFmtId="2" fontId="10"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0" fontId="4" fillId="2" borderId="1" xfId="0" applyNumberFormat="1" applyFont="1" applyFill="1" applyBorder="1" applyAlignment="1">
      <alignment vertical="center" wrapText="1"/>
    </xf>
    <xf numFmtId="0" fontId="7" fillId="0" borderId="0" xfId="0" applyFont="1" applyAlignment="1">
      <alignment wrapText="1"/>
    </xf>
    <xf numFmtId="0" fontId="6" fillId="2" borderId="1" xfId="0" applyFont="1" applyFill="1" applyBorder="1" applyAlignment="1">
      <alignment horizontal="center"/>
    </xf>
    <xf numFmtId="4" fontId="6" fillId="2" borderId="1" xfId="22" applyNumberFormat="1" applyFont="1" applyFill="1" applyBorder="1" applyAlignment="1">
      <alignment horizontal="center"/>
      <protection/>
    </xf>
    <xf numFmtId="49" fontId="4" fillId="2"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2" fontId="6" fillId="2" borderId="3" xfId="22" applyNumberFormat="1" applyFont="1" applyFill="1" applyBorder="1" applyAlignment="1">
      <alignment horizontal="center"/>
      <protection/>
    </xf>
    <xf numFmtId="0" fontId="5" fillId="0" borderId="3" xfId="22" applyFont="1" applyBorder="1" applyAlignment="1">
      <alignment horizontal="justify"/>
      <protection/>
    </xf>
    <xf numFmtId="0" fontId="5" fillId="0" borderId="3" xfId="22" applyFont="1" applyBorder="1" applyAlignment="1">
      <alignment horizontal="justify" wrapText="1"/>
      <protection/>
    </xf>
    <xf numFmtId="2" fontId="10" fillId="2" borderId="3" xfId="22" applyNumberFormat="1" applyFont="1" applyFill="1" applyBorder="1" applyAlignment="1">
      <alignment horizontal="center" wrapText="1"/>
      <protection/>
    </xf>
    <xf numFmtId="2" fontId="6" fillId="2" borderId="1" xfId="22" applyNumberFormat="1" applyFont="1" applyFill="1" applyBorder="1" applyAlignment="1">
      <alignment horizontal="center" wrapText="1"/>
      <protection/>
    </xf>
    <xf numFmtId="0" fontId="4" fillId="2" borderId="2" xfId="25" applyFont="1" applyFill="1" applyBorder="1" applyAlignment="1">
      <alignment horizontal="justify" vertical="top" wrapText="1"/>
      <protection/>
    </xf>
    <xf numFmtId="2" fontId="4" fillId="2" borderId="1" xfId="22" applyNumberFormat="1" applyFont="1" applyFill="1" applyBorder="1" applyAlignment="1">
      <alignment horizontal="center"/>
      <protection/>
    </xf>
    <xf numFmtId="0" fontId="4" fillId="2" borderId="2" xfId="26" applyFont="1" applyFill="1" applyBorder="1" applyAlignment="1">
      <alignment horizontal="justify" vertical="top"/>
      <protection/>
    </xf>
    <xf numFmtId="2" fontId="39" fillId="2" borderId="1" xfId="22" applyNumberFormat="1" applyFont="1" applyFill="1" applyBorder="1" applyAlignment="1">
      <alignment horizontal="center" wrapText="1"/>
      <protection/>
    </xf>
    <xf numFmtId="4" fontId="39" fillId="2" borderId="1" xfId="22" applyNumberFormat="1" applyFont="1" applyFill="1" applyBorder="1" applyAlignment="1">
      <alignment horizontal="center" wrapText="1"/>
      <protection/>
    </xf>
    <xf numFmtId="2" fontId="5" fillId="2" borderId="1" xfId="22" applyNumberFormat="1" applyFont="1" applyFill="1" applyBorder="1" applyAlignment="1">
      <alignment horizontal="center" wrapText="1"/>
      <protection/>
    </xf>
    <xf numFmtId="2" fontId="4" fillId="0" borderId="1" xfId="22" applyNumberFormat="1" applyFont="1" applyBorder="1" applyAlignment="1">
      <alignment horizontal="center" wrapText="1"/>
      <protection/>
    </xf>
    <xf numFmtId="164" fontId="6" fillId="2" borderId="1" xfId="22" applyNumberFormat="1" applyFont="1" applyFill="1" applyBorder="1" applyAlignment="1">
      <alignment horizontal="center" wrapText="1"/>
      <protection/>
    </xf>
    <xf numFmtId="2" fontId="30" fillId="0" borderId="1" xfId="0" applyNumberFormat="1" applyFont="1" applyFill="1" applyBorder="1" applyAlignment="1">
      <alignment vertical="top"/>
    </xf>
    <xf numFmtId="0" fontId="41" fillId="0" borderId="0" xfId="0" applyFont="1"/>
    <xf numFmtId="4" fontId="10" fillId="2" borderId="3" xfId="22" applyNumberFormat="1" applyFont="1" applyFill="1" applyBorder="1" applyAlignment="1">
      <alignment horizontal="center" wrapText="1"/>
      <protection/>
    </xf>
    <xf numFmtId="0" fontId="40" fillId="0" borderId="0" xfId="0" applyFont="1"/>
    <xf numFmtId="164" fontId="40" fillId="0" borderId="0" xfId="0" applyNumberFormat="1" applyFont="1"/>
    <xf numFmtId="168" fontId="6" fillId="2" borderId="1" xfId="0" applyNumberFormat="1" applyFont="1" applyFill="1" applyBorder="1" applyAlignment="1">
      <alignment horizontal="center"/>
    </xf>
    <xf numFmtId="2" fontId="6" fillId="2" borderId="1" xfId="0" applyNumberFormat="1" applyFont="1" applyFill="1" applyBorder="1" applyAlignment="1">
      <alignment horizontal="center"/>
    </xf>
    <xf numFmtId="0" fontId="0" fillId="2" borderId="0" xfId="0" applyFont="1" applyFill="1"/>
    <xf numFmtId="0" fontId="3" fillId="0" borderId="0" xfId="20" applyFont="1" applyAlignment="1">
      <alignment horizontal="center" wrapText="1"/>
      <protection/>
    </xf>
    <xf numFmtId="0" fontId="12" fillId="0" borderId="0" xfId="0" applyFont="1" applyAlignment="1">
      <alignment horizontal="center"/>
    </xf>
    <xf numFmtId="0" fontId="13" fillId="0" borderId="0" xfId="0" applyFont="1" applyBorder="1" applyAlignment="1">
      <alignment horizontal="center"/>
    </xf>
    <xf numFmtId="0" fontId="17" fillId="0" borderId="0" xfId="20" applyNumberFormat="1" applyFont="1" applyFill="1" applyBorder="1" applyAlignment="1">
      <alignment horizontal="left" vertical="top" wrapText="1"/>
      <protection/>
    </xf>
    <xf numFmtId="0" fontId="31" fillId="0" borderId="0" xfId="0" applyFont="1" applyAlignment="1">
      <alignment horizontal="center" wrapText="1"/>
    </xf>
    <xf numFmtId="0" fontId="31" fillId="0" borderId="0" xfId="0" applyFont="1" applyAlignment="1">
      <alignment horizontal="center"/>
    </xf>
    <xf numFmtId="0" fontId="24" fillId="0" borderId="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6" fillId="0" borderId="0" xfId="0" applyFont="1" applyFill="1" applyBorder="1" applyAlignment="1">
      <alignment horizontal="center" vertical="top"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3" xfId="21"/>
    <cellStyle name="Обычный 2 2" xfId="22"/>
    <cellStyle name="Обычный 2 2 2" xfId="23"/>
    <cellStyle name="Обычный 4" xfId="24"/>
    <cellStyle name="Обычный 2 2 3" xfId="25"/>
    <cellStyle name="Обычный 2 2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73"/>
  <sheetViews>
    <sheetView tabSelected="1" workbookViewId="0" topLeftCell="A1">
      <selection activeCell="F7" sqref="F7"/>
    </sheetView>
  </sheetViews>
  <sheetFormatPr defaultColWidth="9.140625" defaultRowHeight="15"/>
  <cols>
    <col min="1" max="1" width="26.57421875" style="9" customWidth="1"/>
    <col min="2" max="2" width="53.28125" style="9" customWidth="1"/>
    <col min="3" max="3" width="11.140625" style="184" customWidth="1"/>
    <col min="4" max="4" width="13.57421875" style="184" bestFit="1" customWidth="1"/>
    <col min="5" max="5" width="10.140625" style="9" customWidth="1"/>
    <col min="6" max="6" width="12.00390625" style="9" customWidth="1"/>
    <col min="7" max="16384" width="9.140625" style="9" customWidth="1"/>
  </cols>
  <sheetData>
    <row r="1" spans="1:6" ht="18" customHeight="1">
      <c r="A1" s="185" t="s">
        <v>414</v>
      </c>
      <c r="B1" s="185"/>
      <c r="C1" s="185"/>
      <c r="D1" s="185"/>
      <c r="E1" s="185"/>
      <c r="F1" s="185"/>
    </row>
    <row r="2" spans="1:6" ht="60">
      <c r="A2" s="136" t="s">
        <v>0</v>
      </c>
      <c r="B2" s="137" t="s">
        <v>1</v>
      </c>
      <c r="C2" s="138" t="s">
        <v>264</v>
      </c>
      <c r="D2" s="139" t="s">
        <v>415</v>
      </c>
      <c r="E2" s="140" t="s">
        <v>2</v>
      </c>
      <c r="F2" s="21" t="s">
        <v>247</v>
      </c>
    </row>
    <row r="3" spans="1:6" ht="15">
      <c r="A3" s="1">
        <v>1</v>
      </c>
      <c r="B3" s="1">
        <v>2</v>
      </c>
      <c r="C3" s="141">
        <v>3</v>
      </c>
      <c r="D3" s="142">
        <v>5</v>
      </c>
      <c r="E3" s="2">
        <v>7</v>
      </c>
      <c r="F3" s="2">
        <v>9</v>
      </c>
    </row>
    <row r="4" spans="1:6" ht="25.5">
      <c r="A4" s="11" t="s">
        <v>3</v>
      </c>
      <c r="B4" s="3" t="s">
        <v>4</v>
      </c>
      <c r="C4" s="143">
        <f>SUM(C5+C11+C17+C30+C36+C39+C41+C51+C57+C66+C75+C111)</f>
        <v>525431.9</v>
      </c>
      <c r="D4" s="144">
        <f>SUM(D5+D11+D17+D30+D36+D39+D41+D51+D57+D66+D75+D111)</f>
        <v>220610.13999999996</v>
      </c>
      <c r="E4" s="12">
        <f>SUM(D4*100/C4)</f>
        <v>41.98643820445617</v>
      </c>
      <c r="F4" s="145">
        <f>D4-C4</f>
        <v>-304821.76000000007</v>
      </c>
    </row>
    <row r="5" spans="1:6" ht="26.25">
      <c r="A5" s="7" t="s">
        <v>5</v>
      </c>
      <c r="B5" s="8" t="s">
        <v>6</v>
      </c>
      <c r="C5" s="143">
        <f>SUM(C6)</f>
        <v>396148</v>
      </c>
      <c r="D5" s="144">
        <f>SUM(D6)</f>
        <v>158185.17</v>
      </c>
      <c r="E5" s="12">
        <f>SUM(D5*100/C5)</f>
        <v>39.930826357825865</v>
      </c>
      <c r="F5" s="145">
        <f aca="true" t="shared" si="0" ref="F5:F68">D5-C5</f>
        <v>-237962.83</v>
      </c>
    </row>
    <row r="6" spans="1:6" ht="26.25">
      <c r="A6" s="7" t="s">
        <v>7</v>
      </c>
      <c r="B6" s="8" t="s">
        <v>8</v>
      </c>
      <c r="C6" s="143">
        <f>SUM(C7:C10)</f>
        <v>396148</v>
      </c>
      <c r="D6" s="144">
        <f aca="true" t="shared" si="1" ref="D6">SUM(D7:D10)</f>
        <v>158185.17</v>
      </c>
      <c r="E6" s="12">
        <f>SUM(D6*100/C6)</f>
        <v>39.930826357825865</v>
      </c>
      <c r="F6" s="145">
        <f t="shared" si="0"/>
        <v>-237962.83</v>
      </c>
    </row>
    <row r="7" spans="1:6" ht="63.75">
      <c r="A7" s="13" t="s">
        <v>9</v>
      </c>
      <c r="B7" s="14" t="s">
        <v>10</v>
      </c>
      <c r="C7" s="146">
        <v>388570</v>
      </c>
      <c r="D7" s="147">
        <v>155560.92</v>
      </c>
      <c r="E7" s="148">
        <f aca="true" t="shared" si="2" ref="E7:E67">SUM(D7*100/C7)</f>
        <v>40.03420747870397</v>
      </c>
      <c r="F7" s="149">
        <f t="shared" si="0"/>
        <v>-233009.08</v>
      </c>
    </row>
    <row r="8" spans="1:6" ht="89.25">
      <c r="A8" s="13" t="s">
        <v>11</v>
      </c>
      <c r="B8" s="14" t="s">
        <v>12</v>
      </c>
      <c r="C8" s="146">
        <v>547</v>
      </c>
      <c r="D8" s="147">
        <v>247.81</v>
      </c>
      <c r="E8" s="148">
        <f t="shared" si="2"/>
        <v>45.30347349177331</v>
      </c>
      <c r="F8" s="149">
        <f t="shared" si="0"/>
        <v>-299.19</v>
      </c>
    </row>
    <row r="9" spans="1:6" ht="38.25">
      <c r="A9" s="13" t="s">
        <v>13</v>
      </c>
      <c r="B9" s="14" t="s">
        <v>14</v>
      </c>
      <c r="C9" s="146">
        <v>1846</v>
      </c>
      <c r="D9" s="147">
        <v>655.04</v>
      </c>
      <c r="E9" s="148">
        <f t="shared" si="2"/>
        <v>35.484290357529794</v>
      </c>
      <c r="F9" s="149">
        <f t="shared" si="0"/>
        <v>-1190.96</v>
      </c>
    </row>
    <row r="10" spans="1:6" ht="76.5">
      <c r="A10" s="13" t="s">
        <v>15</v>
      </c>
      <c r="B10" s="14" t="s">
        <v>16</v>
      </c>
      <c r="C10" s="146">
        <v>5185</v>
      </c>
      <c r="D10" s="147">
        <v>1721.4</v>
      </c>
      <c r="E10" s="148">
        <f t="shared" si="2"/>
        <v>33.19961427193828</v>
      </c>
      <c r="F10" s="149">
        <f t="shared" si="0"/>
        <v>-3463.6</v>
      </c>
    </row>
    <row r="11" spans="1:6" ht="38.25">
      <c r="A11" s="11" t="s">
        <v>17</v>
      </c>
      <c r="B11" s="15" t="s">
        <v>18</v>
      </c>
      <c r="C11" s="143">
        <f>SUM(C12)</f>
        <v>13275.5</v>
      </c>
      <c r="D11" s="144">
        <f>SUM(D12)</f>
        <v>5941.37</v>
      </c>
      <c r="E11" s="12">
        <f t="shared" si="2"/>
        <v>44.754397197845655</v>
      </c>
      <c r="F11" s="145">
        <f t="shared" si="0"/>
        <v>-7334.13</v>
      </c>
    </row>
    <row r="12" spans="1:6" ht="32.25" customHeight="1">
      <c r="A12" s="11" t="s">
        <v>19</v>
      </c>
      <c r="B12" s="15" t="s">
        <v>20</v>
      </c>
      <c r="C12" s="143">
        <f>SUM(C13:C16)</f>
        <v>13275.5</v>
      </c>
      <c r="D12" s="144">
        <f aca="true" t="shared" si="3" ref="D12">SUM(D13:D16)</f>
        <v>5941.37</v>
      </c>
      <c r="E12" s="12">
        <f t="shared" si="2"/>
        <v>44.754397197845655</v>
      </c>
      <c r="F12" s="145">
        <f t="shared" si="0"/>
        <v>-7334.13</v>
      </c>
    </row>
    <row r="13" spans="1:6" ht="63.75">
      <c r="A13" s="6" t="s">
        <v>21</v>
      </c>
      <c r="B13" s="6" t="s">
        <v>22</v>
      </c>
      <c r="C13" s="146">
        <v>4710.5</v>
      </c>
      <c r="D13" s="147">
        <v>2044.24</v>
      </c>
      <c r="E13" s="148">
        <f t="shared" si="2"/>
        <v>43.39751618724127</v>
      </c>
      <c r="F13" s="149">
        <f t="shared" si="0"/>
        <v>-2666.26</v>
      </c>
    </row>
    <row r="14" spans="1:6" ht="76.5">
      <c r="A14" s="6" t="s">
        <v>23</v>
      </c>
      <c r="B14" s="6" t="s">
        <v>24</v>
      </c>
      <c r="C14" s="146">
        <v>72</v>
      </c>
      <c r="D14" s="147">
        <v>33.8</v>
      </c>
      <c r="E14" s="148">
        <f t="shared" si="2"/>
        <v>46.944444444444436</v>
      </c>
      <c r="F14" s="149">
        <f t="shared" si="0"/>
        <v>-38.2</v>
      </c>
    </row>
    <row r="15" spans="1:6" ht="63.75">
      <c r="A15" s="4" t="s">
        <v>25</v>
      </c>
      <c r="B15" s="6" t="s">
        <v>26</v>
      </c>
      <c r="C15" s="146">
        <v>10281</v>
      </c>
      <c r="D15" s="147">
        <v>4196.23</v>
      </c>
      <c r="E15" s="148">
        <f t="shared" si="2"/>
        <v>40.81538760820931</v>
      </c>
      <c r="F15" s="149">
        <f t="shared" si="0"/>
        <v>-6084.77</v>
      </c>
    </row>
    <row r="16" spans="1:6" ht="63.75">
      <c r="A16" s="6" t="s">
        <v>27</v>
      </c>
      <c r="B16" s="6" t="s">
        <v>28</v>
      </c>
      <c r="C16" s="146">
        <v>-1788</v>
      </c>
      <c r="D16" s="147">
        <v>-332.9</v>
      </c>
      <c r="E16" s="148">
        <f t="shared" si="2"/>
        <v>18.61856823266219</v>
      </c>
      <c r="F16" s="149">
        <f t="shared" si="0"/>
        <v>1455.1</v>
      </c>
    </row>
    <row r="17" spans="1:6" ht="25.5">
      <c r="A17" s="11" t="s">
        <v>222</v>
      </c>
      <c r="B17" s="15" t="s">
        <v>223</v>
      </c>
      <c r="C17" s="143">
        <f>SUM(C23+C26+C28+C18)</f>
        <v>23089.5</v>
      </c>
      <c r="D17" s="144">
        <f>SUM(D23+D26+D28+D18)</f>
        <v>12020.78</v>
      </c>
      <c r="E17" s="12">
        <f t="shared" si="2"/>
        <v>52.061673054851774</v>
      </c>
      <c r="F17" s="145">
        <f t="shared" si="0"/>
        <v>-11068.72</v>
      </c>
    </row>
    <row r="18" spans="1:6" ht="25.5">
      <c r="A18" s="11" t="s">
        <v>248</v>
      </c>
      <c r="B18" s="15" t="s">
        <v>249</v>
      </c>
      <c r="C18" s="143">
        <f>SUM(C19:C22)</f>
        <v>3690</v>
      </c>
      <c r="D18" s="144">
        <f>SUM(D19:D22)</f>
        <v>2448.08</v>
      </c>
      <c r="E18" s="12">
        <f t="shared" si="2"/>
        <v>66.34363143631437</v>
      </c>
      <c r="F18" s="145">
        <f t="shared" si="0"/>
        <v>-1241.92</v>
      </c>
    </row>
    <row r="19" spans="1:6" ht="25.5">
      <c r="A19" s="13" t="s">
        <v>250</v>
      </c>
      <c r="B19" s="14" t="s">
        <v>251</v>
      </c>
      <c r="C19" s="146">
        <v>1618</v>
      </c>
      <c r="D19" s="147">
        <v>920.78</v>
      </c>
      <c r="E19" s="148">
        <f t="shared" si="2"/>
        <v>56.90852904820766</v>
      </c>
      <c r="F19" s="149">
        <f t="shared" si="0"/>
        <v>-697.22</v>
      </c>
    </row>
    <row r="20" spans="1:6" ht="38.25">
      <c r="A20" s="13" t="s">
        <v>265</v>
      </c>
      <c r="B20" s="14" t="s">
        <v>266</v>
      </c>
      <c r="C20" s="146">
        <v>0</v>
      </c>
      <c r="D20" s="147">
        <v>0.14</v>
      </c>
      <c r="E20" s="148"/>
      <c r="F20" s="149">
        <f t="shared" si="0"/>
        <v>0.14</v>
      </c>
    </row>
    <row r="21" spans="1:6" ht="38.25">
      <c r="A21" s="13" t="s">
        <v>252</v>
      </c>
      <c r="B21" s="14" t="s">
        <v>253</v>
      </c>
      <c r="C21" s="146">
        <v>1006</v>
      </c>
      <c r="D21" s="147">
        <v>738.55</v>
      </c>
      <c r="E21" s="148">
        <f t="shared" si="2"/>
        <v>73.4145129224652</v>
      </c>
      <c r="F21" s="149">
        <f t="shared" si="0"/>
        <v>-267.45000000000005</v>
      </c>
    </row>
    <row r="22" spans="1:6" ht="25.5">
      <c r="A22" s="13" t="s">
        <v>254</v>
      </c>
      <c r="B22" s="14" t="s">
        <v>255</v>
      </c>
      <c r="C22" s="146">
        <v>1066</v>
      </c>
      <c r="D22" s="147">
        <v>788.61</v>
      </c>
      <c r="E22" s="148">
        <f t="shared" si="2"/>
        <v>73.97842401500938</v>
      </c>
      <c r="F22" s="149">
        <f t="shared" si="0"/>
        <v>-277.39</v>
      </c>
    </row>
    <row r="23" spans="1:6" ht="25.5">
      <c r="A23" s="11" t="s">
        <v>29</v>
      </c>
      <c r="B23" s="15" t="s">
        <v>31</v>
      </c>
      <c r="C23" s="150">
        <f>SUM(C24:C25)</f>
        <v>16931</v>
      </c>
      <c r="D23" s="151">
        <f aca="true" t="shared" si="4" ref="D23">SUM(D24:D25)</f>
        <v>8339.02</v>
      </c>
      <c r="E23" s="12">
        <f t="shared" si="2"/>
        <v>49.252967928651586</v>
      </c>
      <c r="F23" s="145">
        <f t="shared" si="0"/>
        <v>-8591.98</v>
      </c>
    </row>
    <row r="24" spans="1:6" ht="25.5">
      <c r="A24" s="13" t="s">
        <v>30</v>
      </c>
      <c r="B24" s="14" t="s">
        <v>31</v>
      </c>
      <c r="C24" s="146">
        <v>16931</v>
      </c>
      <c r="D24" s="147">
        <v>8337.03</v>
      </c>
      <c r="E24" s="148">
        <f t="shared" si="2"/>
        <v>49.24121434055875</v>
      </c>
      <c r="F24" s="149">
        <f t="shared" si="0"/>
        <v>-8593.97</v>
      </c>
    </row>
    <row r="25" spans="1:6" ht="38.25">
      <c r="A25" s="13" t="s">
        <v>32</v>
      </c>
      <c r="B25" s="14" t="s">
        <v>33</v>
      </c>
      <c r="C25" s="146">
        <v>0</v>
      </c>
      <c r="D25" s="152">
        <v>1.99</v>
      </c>
      <c r="E25" s="148"/>
      <c r="F25" s="149">
        <f t="shared" si="0"/>
        <v>1.99</v>
      </c>
    </row>
    <row r="26" spans="1:6" ht="25.5">
      <c r="A26" s="11" t="s">
        <v>34</v>
      </c>
      <c r="B26" s="15" t="s">
        <v>35</v>
      </c>
      <c r="C26" s="150">
        <f>C27</f>
        <v>18.5</v>
      </c>
      <c r="D26" s="150">
        <f>D27</f>
        <v>70.65</v>
      </c>
      <c r="E26" s="12">
        <f t="shared" si="2"/>
        <v>381.89189189189193</v>
      </c>
      <c r="F26" s="145">
        <f t="shared" si="0"/>
        <v>52.150000000000006</v>
      </c>
    </row>
    <row r="27" spans="1:6" ht="15">
      <c r="A27" s="13" t="s">
        <v>36</v>
      </c>
      <c r="B27" s="14" t="s">
        <v>35</v>
      </c>
      <c r="C27" s="146">
        <v>18.5</v>
      </c>
      <c r="D27" s="147">
        <v>70.65</v>
      </c>
      <c r="E27" s="148">
        <f t="shared" si="2"/>
        <v>381.89189189189193</v>
      </c>
      <c r="F27" s="149">
        <f t="shared" si="0"/>
        <v>52.150000000000006</v>
      </c>
    </row>
    <row r="28" spans="1:6" ht="25.5">
      <c r="A28" s="11" t="s">
        <v>37</v>
      </c>
      <c r="B28" s="15" t="s">
        <v>38</v>
      </c>
      <c r="C28" s="143">
        <f>SUM(C29)</f>
        <v>2450</v>
      </c>
      <c r="D28" s="144">
        <f>SUM(D29)</f>
        <v>1163.03</v>
      </c>
      <c r="E28" s="12">
        <f t="shared" si="2"/>
        <v>47.47061224489796</v>
      </c>
      <c r="F28" s="145">
        <f t="shared" si="0"/>
        <v>-1286.97</v>
      </c>
    </row>
    <row r="29" spans="1:6" ht="25.5">
      <c r="A29" s="13" t="s">
        <v>39</v>
      </c>
      <c r="B29" s="14" t="s">
        <v>40</v>
      </c>
      <c r="C29" s="146">
        <v>2450</v>
      </c>
      <c r="D29" s="147">
        <v>1163.03</v>
      </c>
      <c r="E29" s="148">
        <f t="shared" si="2"/>
        <v>47.47061224489796</v>
      </c>
      <c r="F29" s="149">
        <f t="shared" si="0"/>
        <v>-1286.97</v>
      </c>
    </row>
    <row r="30" spans="1:6" ht="26.25">
      <c r="A30" s="7" t="s">
        <v>41</v>
      </c>
      <c r="B30" s="153" t="s">
        <v>42</v>
      </c>
      <c r="C30" s="143">
        <f>SUM(C31+C33)</f>
        <v>50801.4</v>
      </c>
      <c r="D30" s="144">
        <f aca="true" t="shared" si="5" ref="D30">SUM(D31+D33)</f>
        <v>20815.19</v>
      </c>
      <c r="E30" s="12">
        <f t="shared" si="2"/>
        <v>40.97365426937052</v>
      </c>
      <c r="F30" s="145">
        <f t="shared" si="0"/>
        <v>-29986.210000000003</v>
      </c>
    </row>
    <row r="31" spans="1:10" ht="25.5">
      <c r="A31" s="11" t="s">
        <v>43</v>
      </c>
      <c r="B31" s="15" t="s">
        <v>44</v>
      </c>
      <c r="C31" s="143">
        <f>SUM(C32)</f>
        <v>12988</v>
      </c>
      <c r="D31" s="144">
        <f aca="true" t="shared" si="6" ref="D31">SUM(D32)</f>
        <v>806.43</v>
      </c>
      <c r="E31" s="12">
        <f t="shared" si="2"/>
        <v>6.20903911302741</v>
      </c>
      <c r="F31" s="145">
        <f t="shared" si="0"/>
        <v>-12181.57</v>
      </c>
      <c r="J31" s="9" t="s">
        <v>183</v>
      </c>
    </row>
    <row r="32" spans="1:6" ht="38.25">
      <c r="A32" s="13" t="s">
        <v>45</v>
      </c>
      <c r="B32" s="14" t="s">
        <v>46</v>
      </c>
      <c r="C32" s="146">
        <v>12988</v>
      </c>
      <c r="D32" s="147">
        <v>806.43</v>
      </c>
      <c r="E32" s="148">
        <f t="shared" si="2"/>
        <v>6.20903911302741</v>
      </c>
      <c r="F32" s="149">
        <f t="shared" si="0"/>
        <v>-12181.57</v>
      </c>
    </row>
    <row r="33" spans="1:6" ht="26.25">
      <c r="A33" s="7" t="s">
        <v>47</v>
      </c>
      <c r="B33" s="153" t="s">
        <v>48</v>
      </c>
      <c r="C33" s="150">
        <f>SUM(C34:C35)</f>
        <v>37813.4</v>
      </c>
      <c r="D33" s="151">
        <f>SUM(D34:D35)</f>
        <v>20008.76</v>
      </c>
      <c r="E33" s="12">
        <f t="shared" si="2"/>
        <v>52.914469473784415</v>
      </c>
      <c r="F33" s="145">
        <f t="shared" si="0"/>
        <v>-17804.640000000003</v>
      </c>
    </row>
    <row r="34" spans="1:6" ht="25.5">
      <c r="A34" s="13" t="s">
        <v>184</v>
      </c>
      <c r="B34" s="14" t="s">
        <v>185</v>
      </c>
      <c r="C34" s="146">
        <v>30729.4</v>
      </c>
      <c r="D34" s="147">
        <v>19367.66</v>
      </c>
      <c r="E34" s="148">
        <f t="shared" si="2"/>
        <v>63.02648278196125</v>
      </c>
      <c r="F34" s="149">
        <f t="shared" si="0"/>
        <v>-11361.740000000002</v>
      </c>
    </row>
    <row r="35" spans="1:6" ht="25.5">
      <c r="A35" s="13" t="s">
        <v>187</v>
      </c>
      <c r="B35" s="14" t="s">
        <v>186</v>
      </c>
      <c r="C35" s="146">
        <v>7084</v>
      </c>
      <c r="D35" s="147">
        <v>641.1</v>
      </c>
      <c r="E35" s="148">
        <f t="shared" si="2"/>
        <v>9.049971767363072</v>
      </c>
      <c r="F35" s="149">
        <f t="shared" si="0"/>
        <v>-6442.9</v>
      </c>
    </row>
    <row r="36" spans="1:6" ht="25.5">
      <c r="A36" s="11" t="s">
        <v>49</v>
      </c>
      <c r="B36" s="15" t="s">
        <v>50</v>
      </c>
      <c r="C36" s="143">
        <f>SUM(C37:C38)</f>
        <v>5741</v>
      </c>
      <c r="D36" s="144">
        <f>SUM(D37:D38)</f>
        <v>2156.67</v>
      </c>
      <c r="E36" s="12">
        <f t="shared" si="2"/>
        <v>37.56610346629507</v>
      </c>
      <c r="F36" s="145">
        <f t="shared" si="0"/>
        <v>-3584.33</v>
      </c>
    </row>
    <row r="37" spans="1:6" ht="38.25">
      <c r="A37" s="13" t="s">
        <v>51</v>
      </c>
      <c r="B37" s="14" t="s">
        <v>52</v>
      </c>
      <c r="C37" s="146">
        <v>5691</v>
      </c>
      <c r="D37" s="147">
        <v>2156.67</v>
      </c>
      <c r="E37" s="148">
        <f t="shared" si="2"/>
        <v>37.896151818661046</v>
      </c>
      <c r="F37" s="149">
        <f t="shared" si="0"/>
        <v>-3534.33</v>
      </c>
    </row>
    <row r="38" spans="1:6" ht="25.5">
      <c r="A38" s="13" t="s">
        <v>200</v>
      </c>
      <c r="B38" s="14" t="s">
        <v>201</v>
      </c>
      <c r="C38" s="146">
        <v>50</v>
      </c>
      <c r="D38" s="152">
        <v>0</v>
      </c>
      <c r="E38" s="148">
        <f t="shared" si="2"/>
        <v>0</v>
      </c>
      <c r="F38" s="149">
        <f t="shared" si="0"/>
        <v>-50</v>
      </c>
    </row>
    <row r="39" spans="1:6" ht="38.25">
      <c r="A39" s="15" t="s">
        <v>53</v>
      </c>
      <c r="B39" s="15" t="s">
        <v>227</v>
      </c>
      <c r="C39" s="143">
        <f>SUM(C40)</f>
        <v>0</v>
      </c>
      <c r="D39" s="144">
        <f>SUM(D40)</f>
        <v>0</v>
      </c>
      <c r="E39" s="148"/>
      <c r="F39" s="145">
        <f t="shared" si="0"/>
        <v>0</v>
      </c>
    </row>
    <row r="40" spans="1:6" ht="25.5">
      <c r="A40" s="14" t="s">
        <v>54</v>
      </c>
      <c r="B40" s="14" t="s">
        <v>55</v>
      </c>
      <c r="C40" s="146">
        <v>0</v>
      </c>
      <c r="D40" s="152">
        <v>0</v>
      </c>
      <c r="E40" s="148"/>
      <c r="F40" s="149">
        <f t="shared" si="0"/>
        <v>0</v>
      </c>
    </row>
    <row r="41" spans="1:6" ht="38.25">
      <c r="A41" s="11" t="s">
        <v>56</v>
      </c>
      <c r="B41" s="3" t="s">
        <v>57</v>
      </c>
      <c r="C41" s="143">
        <f>SUM(C42+C50)</f>
        <v>27595</v>
      </c>
      <c r="D41" s="144">
        <f>SUM(D42+D50)</f>
        <v>14739.99</v>
      </c>
      <c r="E41" s="12">
        <f t="shared" si="2"/>
        <v>53.415437579271604</v>
      </c>
      <c r="F41" s="145">
        <f t="shared" si="0"/>
        <v>-12855.01</v>
      </c>
    </row>
    <row r="42" spans="1:6" ht="77.25">
      <c r="A42" s="11" t="s">
        <v>58</v>
      </c>
      <c r="B42" s="154" t="s">
        <v>59</v>
      </c>
      <c r="C42" s="143">
        <f>SUM(C43+C46)</f>
        <v>27566</v>
      </c>
      <c r="D42" s="144">
        <f>SUM(D43+D46)</f>
        <v>14721.9</v>
      </c>
      <c r="E42" s="12">
        <f t="shared" si="2"/>
        <v>53.406007400420805</v>
      </c>
      <c r="F42" s="145">
        <f t="shared" si="0"/>
        <v>-12844.1</v>
      </c>
    </row>
    <row r="43" spans="1:6" ht="63.75">
      <c r="A43" s="11" t="s">
        <v>60</v>
      </c>
      <c r="B43" s="15" t="s">
        <v>61</v>
      </c>
      <c r="C43" s="155">
        <f>SUM(C44:C45)</f>
        <v>18648</v>
      </c>
      <c r="D43" s="156">
        <f>SUM(D44:D45)</f>
        <v>11205.22</v>
      </c>
      <c r="E43" s="12">
        <f t="shared" si="2"/>
        <v>60.088052338052336</v>
      </c>
      <c r="F43" s="145">
        <f t="shared" si="0"/>
        <v>-7442.780000000001</v>
      </c>
    </row>
    <row r="44" spans="1:6" ht="89.25">
      <c r="A44" s="13" t="s">
        <v>177</v>
      </c>
      <c r="B44" s="157" t="s">
        <v>181</v>
      </c>
      <c r="C44" s="146">
        <v>17648</v>
      </c>
      <c r="D44" s="147">
        <v>10109.49</v>
      </c>
      <c r="E44" s="148">
        <f t="shared" si="2"/>
        <v>57.284054850407976</v>
      </c>
      <c r="F44" s="149">
        <f t="shared" si="0"/>
        <v>-7538.51</v>
      </c>
    </row>
    <row r="45" spans="1:6" ht="89.25">
      <c r="A45" s="13" t="s">
        <v>178</v>
      </c>
      <c r="B45" s="157" t="s">
        <v>182</v>
      </c>
      <c r="C45" s="146">
        <v>1000</v>
      </c>
      <c r="D45" s="152">
        <v>1095.73</v>
      </c>
      <c r="E45" s="148">
        <f t="shared" si="2"/>
        <v>109.573</v>
      </c>
      <c r="F45" s="149">
        <f t="shared" si="0"/>
        <v>95.73000000000002</v>
      </c>
    </row>
    <row r="46" spans="1:6" ht="26.25">
      <c r="A46" s="11" t="s">
        <v>62</v>
      </c>
      <c r="B46" s="158" t="s">
        <v>63</v>
      </c>
      <c r="C46" s="143">
        <f>SUM(C47:C49)</f>
        <v>8918</v>
      </c>
      <c r="D46" s="144">
        <f aca="true" t="shared" si="7" ref="D46">SUM(D47:D49)</f>
        <v>3516.68</v>
      </c>
      <c r="E46" s="12">
        <f t="shared" si="2"/>
        <v>39.43350527023996</v>
      </c>
      <c r="F46" s="145">
        <f t="shared" si="0"/>
        <v>-5401.32</v>
      </c>
    </row>
    <row r="47" spans="1:6" ht="76.5">
      <c r="A47" s="13" t="s">
        <v>64</v>
      </c>
      <c r="B47" s="157" t="s">
        <v>188</v>
      </c>
      <c r="C47" s="146">
        <v>5300</v>
      </c>
      <c r="D47" s="147">
        <v>1933.82</v>
      </c>
      <c r="E47" s="148">
        <f t="shared" si="2"/>
        <v>36.487169811320754</v>
      </c>
      <c r="F47" s="149">
        <f t="shared" si="0"/>
        <v>-3366.1800000000003</v>
      </c>
    </row>
    <row r="48" spans="1:6" ht="63.75">
      <c r="A48" s="13" t="s">
        <v>65</v>
      </c>
      <c r="B48" s="157" t="s">
        <v>189</v>
      </c>
      <c r="C48" s="146">
        <v>2995</v>
      </c>
      <c r="D48" s="152">
        <v>1347.03</v>
      </c>
      <c r="E48" s="148">
        <f t="shared" si="2"/>
        <v>44.975959933222036</v>
      </c>
      <c r="F48" s="149">
        <f t="shared" si="0"/>
        <v>-1647.97</v>
      </c>
    </row>
    <row r="49" spans="1:6" ht="51">
      <c r="A49" s="13" t="s">
        <v>66</v>
      </c>
      <c r="B49" s="157" t="s">
        <v>190</v>
      </c>
      <c r="C49" s="146">
        <v>623</v>
      </c>
      <c r="D49" s="152">
        <v>235.83</v>
      </c>
      <c r="E49" s="148">
        <f t="shared" si="2"/>
        <v>37.853932584269664</v>
      </c>
      <c r="F49" s="149">
        <f t="shared" si="0"/>
        <v>-387.16999999999996</v>
      </c>
    </row>
    <row r="50" spans="1:6" ht="63.75">
      <c r="A50" s="13" t="s">
        <v>242</v>
      </c>
      <c r="B50" s="157" t="s">
        <v>243</v>
      </c>
      <c r="C50" s="159">
        <v>29</v>
      </c>
      <c r="D50" s="152">
        <v>18.09</v>
      </c>
      <c r="E50" s="148">
        <f aca="true" t="shared" si="8" ref="E50">SUM(D50*100/C50)</f>
        <v>62.37931034482759</v>
      </c>
      <c r="F50" s="149">
        <f t="shared" si="0"/>
        <v>-10.91</v>
      </c>
    </row>
    <row r="51" spans="1:6" ht="25.5">
      <c r="A51" s="11" t="s">
        <v>67</v>
      </c>
      <c r="B51" s="3" t="s">
        <v>68</v>
      </c>
      <c r="C51" s="143">
        <f>SUM(C52)</f>
        <v>388</v>
      </c>
      <c r="D51" s="144">
        <f aca="true" t="shared" si="9" ref="D51">SUM(D52)</f>
        <v>498.04999999999995</v>
      </c>
      <c r="E51" s="12">
        <f t="shared" si="2"/>
        <v>128.36340206185565</v>
      </c>
      <c r="F51" s="145">
        <f t="shared" si="0"/>
        <v>110.04999999999995</v>
      </c>
    </row>
    <row r="52" spans="1:6" ht="25.5">
      <c r="A52" s="11" t="s">
        <v>69</v>
      </c>
      <c r="B52" s="15" t="s">
        <v>70</v>
      </c>
      <c r="C52" s="143">
        <f>SUM(C53:C56)</f>
        <v>388</v>
      </c>
      <c r="D52" s="144">
        <f>SUM(D53:D56)</f>
        <v>498.04999999999995</v>
      </c>
      <c r="E52" s="12">
        <f t="shared" si="2"/>
        <v>128.36340206185565</v>
      </c>
      <c r="F52" s="145">
        <f t="shared" si="0"/>
        <v>110.04999999999995</v>
      </c>
    </row>
    <row r="53" spans="1:6" ht="25.5">
      <c r="A53" s="13" t="s">
        <v>71</v>
      </c>
      <c r="B53" s="14" t="s">
        <v>72</v>
      </c>
      <c r="C53" s="160">
        <v>117</v>
      </c>
      <c r="D53" s="152">
        <v>293.28</v>
      </c>
      <c r="E53" s="148">
        <f t="shared" si="2"/>
        <v>250.66666666666663</v>
      </c>
      <c r="F53" s="149">
        <f t="shared" si="0"/>
        <v>176.27999999999997</v>
      </c>
    </row>
    <row r="54" spans="1:6" ht="25.5">
      <c r="A54" s="13" t="s">
        <v>73</v>
      </c>
      <c r="B54" s="14" t="s">
        <v>74</v>
      </c>
      <c r="C54" s="160">
        <v>0</v>
      </c>
      <c r="D54" s="152">
        <v>-1.07</v>
      </c>
      <c r="E54" s="148"/>
      <c r="F54" s="149">
        <f t="shared" si="0"/>
        <v>-1.07</v>
      </c>
    </row>
    <row r="55" spans="1:6" ht="15">
      <c r="A55" s="13" t="s">
        <v>75</v>
      </c>
      <c r="B55" s="14" t="s">
        <v>76</v>
      </c>
      <c r="C55" s="160">
        <v>9</v>
      </c>
      <c r="D55" s="152">
        <v>35.77</v>
      </c>
      <c r="E55" s="148">
        <f t="shared" si="2"/>
        <v>397.4444444444445</v>
      </c>
      <c r="F55" s="149">
        <f t="shared" si="0"/>
        <v>26.770000000000003</v>
      </c>
    </row>
    <row r="56" spans="1:6" ht="15">
      <c r="A56" s="13" t="s">
        <v>77</v>
      </c>
      <c r="B56" s="14" t="s">
        <v>78</v>
      </c>
      <c r="C56" s="160">
        <v>262</v>
      </c>
      <c r="D56" s="152">
        <v>170.07</v>
      </c>
      <c r="E56" s="148">
        <f t="shared" si="2"/>
        <v>64.91221374045801</v>
      </c>
      <c r="F56" s="149">
        <f t="shared" si="0"/>
        <v>-91.93</v>
      </c>
    </row>
    <row r="57" spans="1:9" ht="25.5">
      <c r="A57" s="11" t="s">
        <v>79</v>
      </c>
      <c r="B57" s="15" t="s">
        <v>80</v>
      </c>
      <c r="C57" s="143">
        <f>SUM(C58+C61)</f>
        <v>328.5</v>
      </c>
      <c r="D57" s="144">
        <f>SUM(D58+D61)</f>
        <v>412.08000000000004</v>
      </c>
      <c r="E57" s="12">
        <f t="shared" si="2"/>
        <v>125.44292237442924</v>
      </c>
      <c r="F57" s="145">
        <f t="shared" si="0"/>
        <v>83.58000000000004</v>
      </c>
      <c r="I57" s="9" t="s">
        <v>416</v>
      </c>
    </row>
    <row r="58" spans="1:6" ht="25.5">
      <c r="A58" s="11" t="s">
        <v>81</v>
      </c>
      <c r="B58" s="15" t="s">
        <v>82</v>
      </c>
      <c r="C58" s="143">
        <f>SUM(C59:C59)</f>
        <v>276</v>
      </c>
      <c r="D58" s="144">
        <f>SUM(D59:D59)</f>
        <v>247.84</v>
      </c>
      <c r="E58" s="12">
        <f t="shared" si="2"/>
        <v>89.79710144927536</v>
      </c>
      <c r="F58" s="145">
        <f t="shared" si="0"/>
        <v>-28.159999999999997</v>
      </c>
    </row>
    <row r="59" spans="1:6" ht="25.5">
      <c r="A59" s="11" t="s">
        <v>83</v>
      </c>
      <c r="B59" s="15" t="s">
        <v>84</v>
      </c>
      <c r="C59" s="143">
        <f>SUM(C60:C60)</f>
        <v>276</v>
      </c>
      <c r="D59" s="144">
        <f>SUM(D60:D60)</f>
        <v>247.84</v>
      </c>
      <c r="E59" s="12">
        <f t="shared" si="2"/>
        <v>89.79710144927536</v>
      </c>
      <c r="F59" s="145">
        <f t="shared" si="0"/>
        <v>-28.159999999999997</v>
      </c>
    </row>
    <row r="60" spans="1:6" ht="38.25">
      <c r="A60" s="13" t="s">
        <v>85</v>
      </c>
      <c r="B60" s="157" t="s">
        <v>191</v>
      </c>
      <c r="C60" s="146">
        <v>276</v>
      </c>
      <c r="D60" s="152">
        <v>247.84</v>
      </c>
      <c r="E60" s="148">
        <f t="shared" si="2"/>
        <v>89.79710144927536</v>
      </c>
      <c r="F60" s="145">
        <f t="shared" si="0"/>
        <v>-28.159999999999997</v>
      </c>
    </row>
    <row r="61" spans="1:6" ht="38.25" customHeight="1" hidden="1">
      <c r="A61" s="11" t="s">
        <v>86</v>
      </c>
      <c r="B61" s="15" t="s">
        <v>87</v>
      </c>
      <c r="C61" s="143">
        <f>SUM(C62+C63)</f>
        <v>52.5</v>
      </c>
      <c r="D61" s="144">
        <f aca="true" t="shared" si="10" ref="D61">SUM(D62+D63)</f>
        <v>164.24</v>
      </c>
      <c r="E61" s="12">
        <f t="shared" si="2"/>
        <v>312.83809523809526</v>
      </c>
      <c r="F61" s="145">
        <f t="shared" si="0"/>
        <v>111.74000000000001</v>
      </c>
    </row>
    <row r="62" spans="1:6" ht="38.25">
      <c r="A62" s="13" t="s">
        <v>88</v>
      </c>
      <c r="B62" s="14" t="s">
        <v>228</v>
      </c>
      <c r="C62" s="146">
        <v>21</v>
      </c>
      <c r="D62" s="152">
        <v>9.59</v>
      </c>
      <c r="E62" s="148">
        <f t="shared" si="2"/>
        <v>45.666666666666664</v>
      </c>
      <c r="F62" s="149">
        <f t="shared" si="0"/>
        <v>-11.41</v>
      </c>
    </row>
    <row r="63" spans="1:6" ht="38.25">
      <c r="A63" s="11" t="s">
        <v>89</v>
      </c>
      <c r="B63" s="15" t="s">
        <v>90</v>
      </c>
      <c r="C63" s="143">
        <f>C64+C65</f>
        <v>31.5</v>
      </c>
      <c r="D63" s="144">
        <f>D64+D65</f>
        <v>154.65</v>
      </c>
      <c r="E63" s="12">
        <f t="shared" si="2"/>
        <v>490.95238095238096</v>
      </c>
      <c r="F63" s="145">
        <f t="shared" si="0"/>
        <v>123.15</v>
      </c>
    </row>
    <row r="64" spans="1:6" ht="25.5">
      <c r="A64" s="13" t="s">
        <v>91</v>
      </c>
      <c r="B64" s="161" t="s">
        <v>192</v>
      </c>
      <c r="C64" s="146">
        <v>31.5</v>
      </c>
      <c r="D64" s="160">
        <v>111.14</v>
      </c>
      <c r="E64" s="148">
        <f t="shared" si="2"/>
        <v>352.8253968253968</v>
      </c>
      <c r="F64" s="149">
        <f t="shared" si="0"/>
        <v>79.64</v>
      </c>
    </row>
    <row r="65" spans="1:6" ht="25.5">
      <c r="A65" s="13" t="s">
        <v>92</v>
      </c>
      <c r="B65" s="161" t="s">
        <v>192</v>
      </c>
      <c r="C65" s="146">
        <v>0</v>
      </c>
      <c r="D65" s="152">
        <v>43.51</v>
      </c>
      <c r="E65" s="148"/>
      <c r="F65" s="149">
        <f t="shared" si="0"/>
        <v>43.51</v>
      </c>
    </row>
    <row r="66" spans="1:6" ht="25.5">
      <c r="A66" s="11" t="s">
        <v>93</v>
      </c>
      <c r="B66" s="15" t="s">
        <v>94</v>
      </c>
      <c r="C66" s="143">
        <f>SUM(C73+C70+C67+C69)</f>
        <v>3800</v>
      </c>
      <c r="D66" s="144">
        <f>SUM(D73+D70+D67+D69)</f>
        <v>4285.3</v>
      </c>
      <c r="E66" s="12">
        <f t="shared" si="2"/>
        <v>112.77105263157895</v>
      </c>
      <c r="F66" s="145">
        <f t="shared" si="0"/>
        <v>485.3000000000002</v>
      </c>
    </row>
    <row r="67" spans="1:6" ht="15">
      <c r="A67" s="13" t="s">
        <v>95</v>
      </c>
      <c r="B67" s="15" t="s">
        <v>96</v>
      </c>
      <c r="C67" s="143">
        <f>SUM(C68)</f>
        <v>12</v>
      </c>
      <c r="D67" s="144">
        <f aca="true" t="shared" si="11" ref="D67">SUM(D68)</f>
        <v>15.03</v>
      </c>
      <c r="E67" s="12">
        <f t="shared" si="2"/>
        <v>125.25</v>
      </c>
      <c r="F67" s="145">
        <f t="shared" si="0"/>
        <v>3.0299999999999994</v>
      </c>
    </row>
    <row r="68" spans="1:6" ht="25.5">
      <c r="A68" s="13" t="s">
        <v>97</v>
      </c>
      <c r="B68" s="14" t="s">
        <v>98</v>
      </c>
      <c r="C68" s="146">
        <v>12</v>
      </c>
      <c r="D68" s="152">
        <v>15.03</v>
      </c>
      <c r="E68" s="148">
        <f aca="true" t="shared" si="12" ref="E68:E144">SUM(D68*100/C68)</f>
        <v>125.25</v>
      </c>
      <c r="F68" s="149">
        <f t="shared" si="0"/>
        <v>3.0299999999999994</v>
      </c>
    </row>
    <row r="69" spans="1:6" ht="76.5">
      <c r="A69" s="13" t="s">
        <v>241</v>
      </c>
      <c r="B69" s="20" t="s">
        <v>256</v>
      </c>
      <c r="C69" s="146">
        <v>20</v>
      </c>
      <c r="D69" s="152">
        <v>0</v>
      </c>
      <c r="E69" s="148">
        <f t="shared" si="12"/>
        <v>0</v>
      </c>
      <c r="F69" s="149">
        <f aca="true" t="shared" si="13" ref="F69:F132">D69-C69</f>
        <v>-20</v>
      </c>
    </row>
    <row r="70" spans="1:6" ht="76.5">
      <c r="A70" s="11" t="s">
        <v>179</v>
      </c>
      <c r="B70" s="162" t="s">
        <v>193</v>
      </c>
      <c r="C70" s="143">
        <f>SUM(C71:C72)</f>
        <v>2258</v>
      </c>
      <c r="D70" s="144">
        <f aca="true" t="shared" si="14" ref="D70">SUM(D71:D72)</f>
        <v>1641.54</v>
      </c>
      <c r="E70" s="12">
        <f t="shared" si="12"/>
        <v>72.69884853852967</v>
      </c>
      <c r="F70" s="145">
        <f t="shared" si="13"/>
        <v>-616.46</v>
      </c>
    </row>
    <row r="71" spans="1:6" ht="89.25" customHeight="1" hidden="1">
      <c r="A71" s="13" t="s">
        <v>99</v>
      </c>
      <c r="B71" s="163" t="s">
        <v>194</v>
      </c>
      <c r="C71" s="146">
        <v>2128</v>
      </c>
      <c r="D71" s="152">
        <v>1631.04</v>
      </c>
      <c r="E71" s="148">
        <f t="shared" si="12"/>
        <v>76.64661654135338</v>
      </c>
      <c r="F71" s="149">
        <f t="shared" si="13"/>
        <v>-496.96000000000004</v>
      </c>
    </row>
    <row r="72" spans="1:6" ht="89.25">
      <c r="A72" s="13" t="s">
        <v>100</v>
      </c>
      <c r="B72" s="163" t="s">
        <v>195</v>
      </c>
      <c r="C72" s="146">
        <v>130</v>
      </c>
      <c r="D72" s="152">
        <v>10.5</v>
      </c>
      <c r="E72" s="148">
        <f t="shared" si="12"/>
        <v>8.076923076923077</v>
      </c>
      <c r="F72" s="149">
        <f t="shared" si="13"/>
        <v>-119.5</v>
      </c>
    </row>
    <row r="73" spans="1:6" ht="25.5">
      <c r="A73" s="11" t="s">
        <v>101</v>
      </c>
      <c r="B73" s="15" t="s">
        <v>102</v>
      </c>
      <c r="C73" s="143">
        <f>SUM(C74)</f>
        <v>1510</v>
      </c>
      <c r="D73" s="144">
        <f>SUM(D74)</f>
        <v>2628.73</v>
      </c>
      <c r="E73" s="12">
        <f t="shared" si="12"/>
        <v>174.08807947019866</v>
      </c>
      <c r="F73" s="145">
        <f t="shared" si="13"/>
        <v>1118.73</v>
      </c>
    </row>
    <row r="74" spans="1:6" ht="38.25">
      <c r="A74" s="13" t="s">
        <v>103</v>
      </c>
      <c r="B74" s="14" t="s">
        <v>104</v>
      </c>
      <c r="C74" s="146">
        <v>1510</v>
      </c>
      <c r="D74" s="152">
        <v>2628.73</v>
      </c>
      <c r="E74" s="148">
        <f t="shared" si="12"/>
        <v>174.08807947019866</v>
      </c>
      <c r="F74" s="145">
        <f t="shared" si="13"/>
        <v>1118.73</v>
      </c>
    </row>
    <row r="75" spans="1:6" ht="25.5">
      <c r="A75" s="11" t="s">
        <v>105</v>
      </c>
      <c r="B75" s="15" t="s">
        <v>106</v>
      </c>
      <c r="C75" s="143">
        <f>SUM(C76+C77+C78+C79+C82+C84+C87+C88+C89+C92+C97+C98+C90)</f>
        <v>4265</v>
      </c>
      <c r="D75" s="144">
        <f>SUM(D76+D77+D78+D79+D82+D84+D87+D88+D89+D92+D97+D98+D90)</f>
        <v>1550.46</v>
      </c>
      <c r="E75" s="12">
        <f t="shared" si="12"/>
        <v>36.35310668229777</v>
      </c>
      <c r="F75" s="145">
        <f t="shared" si="13"/>
        <v>-2714.54</v>
      </c>
    </row>
    <row r="76" spans="1:6" ht="102">
      <c r="A76" s="13" t="s">
        <v>107</v>
      </c>
      <c r="B76" s="14" t="s">
        <v>229</v>
      </c>
      <c r="C76" s="146">
        <v>185</v>
      </c>
      <c r="D76" s="152">
        <v>23.08</v>
      </c>
      <c r="E76" s="148">
        <f t="shared" si="12"/>
        <v>12.475675675675676</v>
      </c>
      <c r="F76" s="149">
        <f t="shared" si="13"/>
        <v>-161.92000000000002</v>
      </c>
    </row>
    <row r="77" spans="1:6" ht="51">
      <c r="A77" s="13" t="s">
        <v>108</v>
      </c>
      <c r="B77" s="14" t="s">
        <v>109</v>
      </c>
      <c r="C77" s="146">
        <v>40</v>
      </c>
      <c r="D77" s="152">
        <v>5.43</v>
      </c>
      <c r="E77" s="148">
        <f t="shared" si="12"/>
        <v>13.575</v>
      </c>
      <c r="F77" s="149">
        <f t="shared" si="13"/>
        <v>-34.57</v>
      </c>
    </row>
    <row r="78" spans="1:6" ht="51">
      <c r="A78" s="13" t="s">
        <v>110</v>
      </c>
      <c r="B78" s="14" t="s">
        <v>111</v>
      </c>
      <c r="C78" s="146">
        <v>100</v>
      </c>
      <c r="D78" s="152">
        <v>61</v>
      </c>
      <c r="E78" s="148">
        <f t="shared" si="12"/>
        <v>61</v>
      </c>
      <c r="F78" s="149">
        <f t="shared" si="13"/>
        <v>-39</v>
      </c>
    </row>
    <row r="79" spans="1:6" ht="51">
      <c r="A79" s="11" t="s">
        <v>230</v>
      </c>
      <c r="B79" s="15" t="s">
        <v>112</v>
      </c>
      <c r="C79" s="143">
        <f>SUM(C80+C81)</f>
        <v>10</v>
      </c>
      <c r="D79" s="144">
        <f>SUM(D80+D81)</f>
        <v>10</v>
      </c>
      <c r="E79" s="12">
        <f t="shared" si="12"/>
        <v>100</v>
      </c>
      <c r="F79" s="145">
        <f t="shared" si="13"/>
        <v>0</v>
      </c>
    </row>
    <row r="80" spans="1:6" ht="51">
      <c r="A80" s="13" t="s">
        <v>113</v>
      </c>
      <c r="B80" s="18" t="s">
        <v>196</v>
      </c>
      <c r="C80" s="146">
        <v>10</v>
      </c>
      <c r="D80" s="152">
        <v>10</v>
      </c>
      <c r="E80" s="148">
        <f t="shared" si="12"/>
        <v>100</v>
      </c>
      <c r="F80" s="149">
        <f t="shared" si="13"/>
        <v>0</v>
      </c>
    </row>
    <row r="81" spans="1:6" ht="51">
      <c r="A81" s="13" t="s">
        <v>267</v>
      </c>
      <c r="B81" s="18" t="s">
        <v>196</v>
      </c>
      <c r="C81" s="146">
        <v>0</v>
      </c>
      <c r="D81" s="152"/>
      <c r="E81" s="148"/>
      <c r="F81" s="149">
        <f t="shared" si="13"/>
        <v>0</v>
      </c>
    </row>
    <row r="82" spans="1:6" s="178" customFormat="1" ht="51">
      <c r="A82" s="11" t="s">
        <v>114</v>
      </c>
      <c r="B82" s="15" t="s">
        <v>115</v>
      </c>
      <c r="C82" s="143">
        <f>SUM(C83)</f>
        <v>0</v>
      </c>
      <c r="D82" s="144">
        <f>SUM(D83)</f>
        <v>0</v>
      </c>
      <c r="E82" s="12"/>
      <c r="F82" s="145">
        <f t="shared" si="13"/>
        <v>0</v>
      </c>
    </row>
    <row r="83" spans="1:6" ht="51">
      <c r="A83" s="13" t="s">
        <v>116</v>
      </c>
      <c r="B83" s="14" t="s">
        <v>115</v>
      </c>
      <c r="C83" s="160">
        <v>0</v>
      </c>
      <c r="D83" s="152">
        <v>0</v>
      </c>
      <c r="E83" s="148"/>
      <c r="F83" s="149">
        <f t="shared" si="13"/>
        <v>0</v>
      </c>
    </row>
    <row r="84" spans="1:6" s="178" customFormat="1" ht="102">
      <c r="A84" s="11" t="s">
        <v>199</v>
      </c>
      <c r="B84" s="5" t="s">
        <v>198</v>
      </c>
      <c r="C84" s="144">
        <f>SUM(C85:C86)</f>
        <v>271</v>
      </c>
      <c r="D84" s="144">
        <f>SUM(D85:D86)</f>
        <v>120</v>
      </c>
      <c r="E84" s="12">
        <f t="shared" si="12"/>
        <v>44.28044280442804</v>
      </c>
      <c r="F84" s="145">
        <f t="shared" si="13"/>
        <v>-151</v>
      </c>
    </row>
    <row r="85" spans="1:6" ht="25.5">
      <c r="A85" s="13" t="s">
        <v>180</v>
      </c>
      <c r="B85" s="163" t="s">
        <v>197</v>
      </c>
      <c r="C85" s="160">
        <v>21</v>
      </c>
      <c r="D85" s="160">
        <v>10</v>
      </c>
      <c r="E85" s="148">
        <f t="shared" si="12"/>
        <v>47.61904761904762</v>
      </c>
      <c r="F85" s="149">
        <f t="shared" si="13"/>
        <v>-11</v>
      </c>
    </row>
    <row r="86" spans="1:6" ht="25.5">
      <c r="A86" s="13" t="s">
        <v>117</v>
      </c>
      <c r="B86" s="14" t="s">
        <v>118</v>
      </c>
      <c r="C86" s="146">
        <v>250</v>
      </c>
      <c r="D86" s="152">
        <v>110</v>
      </c>
      <c r="E86" s="148">
        <f t="shared" si="12"/>
        <v>44</v>
      </c>
      <c r="F86" s="149">
        <f t="shared" si="13"/>
        <v>-140</v>
      </c>
    </row>
    <row r="87" spans="1:6" ht="38.25">
      <c r="A87" s="13" t="s">
        <v>119</v>
      </c>
      <c r="B87" s="14" t="s">
        <v>120</v>
      </c>
      <c r="C87" s="146">
        <v>1150</v>
      </c>
      <c r="D87" s="152">
        <v>301.37</v>
      </c>
      <c r="E87" s="148">
        <f t="shared" si="12"/>
        <v>26.206086956521737</v>
      </c>
      <c r="F87" s="149">
        <f t="shared" si="13"/>
        <v>-848.63</v>
      </c>
    </row>
    <row r="88" spans="1:6" s="178" customFormat="1" ht="25.5">
      <c r="A88" s="13" t="s">
        <v>225</v>
      </c>
      <c r="B88" s="13" t="s">
        <v>226</v>
      </c>
      <c r="C88" s="146">
        <v>48</v>
      </c>
      <c r="D88" s="152">
        <v>35.5</v>
      </c>
      <c r="E88" s="148">
        <f t="shared" si="12"/>
        <v>73.95833333333333</v>
      </c>
      <c r="F88" s="149">
        <f t="shared" si="13"/>
        <v>-12.5</v>
      </c>
    </row>
    <row r="89" spans="1:6" ht="51">
      <c r="A89" s="13" t="s">
        <v>239</v>
      </c>
      <c r="B89" s="14" t="s">
        <v>240</v>
      </c>
      <c r="C89" s="146">
        <v>26</v>
      </c>
      <c r="D89" s="152">
        <v>13.68</v>
      </c>
      <c r="E89" s="148">
        <f t="shared" si="12"/>
        <v>52.61538461538461</v>
      </c>
      <c r="F89" s="149">
        <f t="shared" si="13"/>
        <v>-12.32</v>
      </c>
    </row>
    <row r="90" spans="1:6" ht="38.25">
      <c r="A90" s="13" t="s">
        <v>231</v>
      </c>
      <c r="B90" s="14" t="s">
        <v>121</v>
      </c>
      <c r="C90" s="146">
        <v>2</v>
      </c>
      <c r="D90" s="152">
        <v>0.5</v>
      </c>
      <c r="E90" s="148">
        <f t="shared" si="12"/>
        <v>25</v>
      </c>
      <c r="F90" s="149">
        <f t="shared" si="13"/>
        <v>-1.5</v>
      </c>
    </row>
    <row r="91" spans="1:6" ht="63.75">
      <c r="A91" s="13" t="s">
        <v>122</v>
      </c>
      <c r="B91" s="14" t="s">
        <v>123</v>
      </c>
      <c r="C91" s="146">
        <v>0</v>
      </c>
      <c r="D91" s="152">
        <v>6</v>
      </c>
      <c r="E91" s="148"/>
      <c r="F91" s="149">
        <f t="shared" si="13"/>
        <v>6</v>
      </c>
    </row>
    <row r="92" spans="1:6" ht="63.75">
      <c r="A92" s="11" t="s">
        <v>232</v>
      </c>
      <c r="B92" s="15" t="s">
        <v>124</v>
      </c>
      <c r="C92" s="143">
        <f>SUM(C93:C94)</f>
        <v>136</v>
      </c>
      <c r="D92" s="144">
        <f>SUM(D93:D97)</f>
        <v>49.1</v>
      </c>
      <c r="E92" s="12">
        <f t="shared" si="12"/>
        <v>36.10294117647059</v>
      </c>
      <c r="F92" s="145">
        <f t="shared" si="13"/>
        <v>-86.9</v>
      </c>
    </row>
    <row r="93" spans="1:6" ht="63.75">
      <c r="A93" s="13" t="s">
        <v>125</v>
      </c>
      <c r="B93" s="14" t="s">
        <v>124</v>
      </c>
      <c r="C93" s="146">
        <v>136</v>
      </c>
      <c r="D93" s="152">
        <v>37.6</v>
      </c>
      <c r="E93" s="148">
        <f t="shared" si="12"/>
        <v>27.647058823529413</v>
      </c>
      <c r="F93" s="149">
        <f t="shared" si="13"/>
        <v>-98.4</v>
      </c>
    </row>
    <row r="94" spans="1:6" ht="63.75">
      <c r="A94" s="13" t="s">
        <v>257</v>
      </c>
      <c r="B94" s="14" t="s">
        <v>124</v>
      </c>
      <c r="C94" s="146">
        <v>0</v>
      </c>
      <c r="D94" s="152">
        <v>0.5</v>
      </c>
      <c r="E94" s="148"/>
      <c r="F94" s="149">
        <f t="shared" si="13"/>
        <v>0.5</v>
      </c>
    </row>
    <row r="95" spans="1:6" ht="63.75">
      <c r="A95" s="13" t="s">
        <v>417</v>
      </c>
      <c r="B95" s="14" t="s">
        <v>124</v>
      </c>
      <c r="C95" s="146">
        <v>0</v>
      </c>
      <c r="D95" s="152">
        <v>5</v>
      </c>
      <c r="E95" s="148"/>
      <c r="F95" s="149">
        <f t="shared" si="13"/>
        <v>5</v>
      </c>
    </row>
    <row r="96" spans="1:6" ht="51">
      <c r="A96" s="13" t="s">
        <v>418</v>
      </c>
      <c r="B96" s="14" t="s">
        <v>127</v>
      </c>
      <c r="C96" s="146">
        <v>0</v>
      </c>
      <c r="D96" s="152">
        <v>6</v>
      </c>
      <c r="E96" s="148"/>
      <c r="F96" s="149">
        <f t="shared" si="13"/>
        <v>6</v>
      </c>
    </row>
    <row r="97" spans="1:6" ht="51">
      <c r="A97" s="13" t="s">
        <v>126</v>
      </c>
      <c r="B97" s="14" t="s">
        <v>127</v>
      </c>
      <c r="C97" s="146">
        <v>110</v>
      </c>
      <c r="D97" s="152"/>
      <c r="E97" s="148">
        <f t="shared" si="12"/>
        <v>0</v>
      </c>
      <c r="F97" s="149">
        <f t="shared" si="13"/>
        <v>-110</v>
      </c>
    </row>
    <row r="98" spans="1:6" ht="38.25">
      <c r="A98" s="11" t="s">
        <v>128</v>
      </c>
      <c r="B98" s="15" t="s">
        <v>129</v>
      </c>
      <c r="C98" s="143">
        <f>SUM(C100:C110)</f>
        <v>2187</v>
      </c>
      <c r="D98" s="144">
        <f>SUM(D100:D110)</f>
        <v>930.8</v>
      </c>
      <c r="E98" s="12">
        <f t="shared" si="12"/>
        <v>42.56058527663466</v>
      </c>
      <c r="F98" s="145">
        <f t="shared" si="13"/>
        <v>-1256.2</v>
      </c>
    </row>
    <row r="99" spans="1:6" ht="15">
      <c r="A99" s="13"/>
      <c r="B99" s="14" t="s">
        <v>130</v>
      </c>
      <c r="C99" s="146"/>
      <c r="D99" s="152"/>
      <c r="E99" s="148"/>
      <c r="F99" s="149">
        <f t="shared" si="13"/>
        <v>0</v>
      </c>
    </row>
    <row r="100" spans="1:6" ht="15">
      <c r="A100" s="13" t="s">
        <v>244</v>
      </c>
      <c r="B100" s="14"/>
      <c r="C100" s="146">
        <v>0</v>
      </c>
      <c r="D100" s="152">
        <v>0.2</v>
      </c>
      <c r="E100" s="148"/>
      <c r="F100" s="149">
        <f t="shared" si="13"/>
        <v>0.2</v>
      </c>
    </row>
    <row r="101" spans="1:6" ht="15">
      <c r="A101" s="13" t="s">
        <v>237</v>
      </c>
      <c r="B101" s="14"/>
      <c r="C101" s="146">
        <v>36</v>
      </c>
      <c r="D101" s="152"/>
      <c r="E101" s="148"/>
      <c r="F101" s="149">
        <f t="shared" si="13"/>
        <v>-36</v>
      </c>
    </row>
    <row r="102" spans="1:6" ht="15">
      <c r="A102" s="13" t="s">
        <v>268</v>
      </c>
      <c r="B102" s="14"/>
      <c r="C102" s="146">
        <v>0</v>
      </c>
      <c r="D102" s="152">
        <v>20</v>
      </c>
      <c r="E102" s="148"/>
      <c r="F102" s="149">
        <f t="shared" si="13"/>
        <v>20</v>
      </c>
    </row>
    <row r="103" spans="1:6" ht="15">
      <c r="A103" s="13" t="s">
        <v>131</v>
      </c>
      <c r="B103" s="14"/>
      <c r="C103" s="146">
        <v>60</v>
      </c>
      <c r="D103" s="152">
        <v>26.41</v>
      </c>
      <c r="E103" s="148">
        <f t="shared" si="12"/>
        <v>44.016666666666666</v>
      </c>
      <c r="F103" s="149">
        <f t="shared" si="13"/>
        <v>-33.59</v>
      </c>
    </row>
    <row r="104" spans="1:6" ht="15">
      <c r="A104" s="13" t="s">
        <v>132</v>
      </c>
      <c r="B104" s="14"/>
      <c r="C104" s="146">
        <v>280</v>
      </c>
      <c r="D104" s="152">
        <v>259.53</v>
      </c>
      <c r="E104" s="148">
        <f t="shared" si="12"/>
        <v>92.6892857142857</v>
      </c>
      <c r="F104" s="149">
        <f t="shared" si="13"/>
        <v>-20.470000000000027</v>
      </c>
    </row>
    <row r="105" spans="1:6" ht="15">
      <c r="A105" s="13" t="s">
        <v>224</v>
      </c>
      <c r="B105" s="14"/>
      <c r="C105" s="146">
        <v>50</v>
      </c>
      <c r="D105" s="152">
        <v>3</v>
      </c>
      <c r="E105" s="148">
        <f t="shared" si="12"/>
        <v>6</v>
      </c>
      <c r="F105" s="149">
        <f t="shared" si="13"/>
        <v>-47</v>
      </c>
    </row>
    <row r="106" spans="1:6" ht="15">
      <c r="A106" s="13" t="s">
        <v>133</v>
      </c>
      <c r="B106" s="14"/>
      <c r="C106" s="146">
        <v>253</v>
      </c>
      <c r="D106" s="152">
        <v>139</v>
      </c>
      <c r="E106" s="148">
        <f t="shared" si="12"/>
        <v>54.940711462450594</v>
      </c>
      <c r="F106" s="149">
        <f t="shared" si="13"/>
        <v>-114</v>
      </c>
    </row>
    <row r="107" spans="1:6" ht="15">
      <c r="A107" s="13" t="s">
        <v>202</v>
      </c>
      <c r="B107" s="14"/>
      <c r="C107" s="146">
        <v>3</v>
      </c>
      <c r="D107" s="152">
        <v>2.5</v>
      </c>
      <c r="E107" s="148">
        <f t="shared" si="12"/>
        <v>83.33333333333333</v>
      </c>
      <c r="F107" s="149">
        <f t="shared" si="13"/>
        <v>-0.5</v>
      </c>
    </row>
    <row r="108" spans="1:6" ht="15">
      <c r="A108" s="13" t="s">
        <v>134</v>
      </c>
      <c r="B108" s="14"/>
      <c r="C108" s="146">
        <v>1480</v>
      </c>
      <c r="D108" s="152">
        <v>480.16</v>
      </c>
      <c r="E108" s="148">
        <f t="shared" si="12"/>
        <v>32.443243243243245</v>
      </c>
      <c r="F108" s="149">
        <f t="shared" si="13"/>
        <v>-999.8399999999999</v>
      </c>
    </row>
    <row r="109" spans="1:6" ht="15">
      <c r="A109" s="13" t="s">
        <v>203</v>
      </c>
      <c r="B109" s="14"/>
      <c r="C109" s="146">
        <v>15</v>
      </c>
      <c r="D109" s="152"/>
      <c r="E109" s="148">
        <f t="shared" si="12"/>
        <v>0</v>
      </c>
      <c r="F109" s="149">
        <f t="shared" si="13"/>
        <v>-15</v>
      </c>
    </row>
    <row r="110" spans="1:6" ht="15">
      <c r="A110" s="13" t="s">
        <v>246</v>
      </c>
      <c r="B110" s="14"/>
      <c r="C110" s="146">
        <v>10</v>
      </c>
      <c r="D110" s="152"/>
      <c r="E110" s="148">
        <f t="shared" si="12"/>
        <v>0</v>
      </c>
      <c r="F110" s="149">
        <f t="shared" si="13"/>
        <v>-10</v>
      </c>
    </row>
    <row r="111" spans="1:6" ht="25.5">
      <c r="A111" s="15" t="s">
        <v>135</v>
      </c>
      <c r="B111" s="15" t="s">
        <v>136</v>
      </c>
      <c r="C111" s="143">
        <f>SUM(C116+C112)</f>
        <v>0</v>
      </c>
      <c r="D111" s="144">
        <f>SUM(D112+D113+D114+D115+D116)</f>
        <v>5.08</v>
      </c>
      <c r="E111" s="148"/>
      <c r="F111" s="145">
        <f t="shared" si="13"/>
        <v>5.08</v>
      </c>
    </row>
    <row r="112" spans="1:6" ht="15">
      <c r="A112" s="14" t="s">
        <v>137</v>
      </c>
      <c r="B112" s="14" t="s">
        <v>138</v>
      </c>
      <c r="C112" s="146">
        <f>SUM(C113:C115)</f>
        <v>0</v>
      </c>
      <c r="D112" s="160"/>
      <c r="E112" s="148"/>
      <c r="F112" s="145">
        <f t="shared" si="13"/>
        <v>0</v>
      </c>
    </row>
    <row r="113" spans="1:6" ht="15">
      <c r="A113" s="14" t="s">
        <v>139</v>
      </c>
      <c r="B113" s="14" t="s">
        <v>138</v>
      </c>
      <c r="C113" s="146">
        <v>0</v>
      </c>
      <c r="D113" s="152"/>
      <c r="E113" s="148"/>
      <c r="F113" s="145">
        <f t="shared" si="13"/>
        <v>0</v>
      </c>
    </row>
    <row r="114" spans="1:6" ht="15" customHeight="1" hidden="1">
      <c r="A114" s="14" t="s">
        <v>140</v>
      </c>
      <c r="B114" s="14" t="s">
        <v>138</v>
      </c>
      <c r="C114" s="146">
        <v>0</v>
      </c>
      <c r="D114" s="152">
        <v>5.08</v>
      </c>
      <c r="E114" s="148"/>
      <c r="F114" s="149">
        <f t="shared" si="13"/>
        <v>5.08</v>
      </c>
    </row>
    <row r="115" spans="1:6" ht="15" customHeight="1" hidden="1">
      <c r="A115" s="14" t="s">
        <v>141</v>
      </c>
      <c r="B115" s="14" t="s">
        <v>138</v>
      </c>
      <c r="C115" s="146">
        <v>0</v>
      </c>
      <c r="D115" s="152"/>
      <c r="E115" s="148"/>
      <c r="F115" s="145">
        <f t="shared" si="13"/>
        <v>0</v>
      </c>
    </row>
    <row r="116" spans="1:6" ht="15" customHeight="1" hidden="1">
      <c r="A116" s="14" t="s">
        <v>399</v>
      </c>
      <c r="B116" s="14" t="s">
        <v>138</v>
      </c>
      <c r="C116" s="164">
        <v>0</v>
      </c>
      <c r="D116" s="152"/>
      <c r="E116" s="148"/>
      <c r="F116" s="145">
        <f t="shared" si="13"/>
        <v>0</v>
      </c>
    </row>
    <row r="117" spans="1:6" ht="15" customHeight="1" hidden="1">
      <c r="A117" s="165" t="s">
        <v>142</v>
      </c>
      <c r="B117" s="166" t="s">
        <v>143</v>
      </c>
      <c r="C117" s="167">
        <f>SUM(C118+C159+C163)</f>
        <v>721004.33</v>
      </c>
      <c r="D117" s="179">
        <f>SUM(D118+D159+D163)</f>
        <v>277865.67000000004</v>
      </c>
      <c r="E117" s="12">
        <f t="shared" si="12"/>
        <v>38.538696431961796</v>
      </c>
      <c r="F117" s="145">
        <f t="shared" si="13"/>
        <v>-443138.6599999999</v>
      </c>
    </row>
    <row r="118" spans="1:6" ht="15" customHeight="1" hidden="1">
      <c r="A118" s="13" t="s">
        <v>144</v>
      </c>
      <c r="B118" s="11" t="s">
        <v>145</v>
      </c>
      <c r="C118" s="150">
        <f>SUM(C119+C121+C137+C152)</f>
        <v>721004.33</v>
      </c>
      <c r="D118" s="151">
        <f>SUM(D119+D121+D137+D152)</f>
        <v>279331.45</v>
      </c>
      <c r="E118" s="12">
        <f t="shared" si="12"/>
        <v>38.74199340800076</v>
      </c>
      <c r="F118" s="145">
        <f t="shared" si="13"/>
        <v>-441672.87999999995</v>
      </c>
    </row>
    <row r="119" spans="1:6" ht="15">
      <c r="A119" s="16" t="s">
        <v>146</v>
      </c>
      <c r="B119" s="11" t="s">
        <v>147</v>
      </c>
      <c r="C119" s="150">
        <f>SUM(C120)</f>
        <v>1710</v>
      </c>
      <c r="D119" s="151">
        <f>SUM(D120)</f>
        <v>429</v>
      </c>
      <c r="E119" s="12">
        <f t="shared" si="12"/>
        <v>25.087719298245613</v>
      </c>
      <c r="F119" s="145">
        <f t="shared" si="13"/>
        <v>-1281</v>
      </c>
    </row>
    <row r="120" spans="1:6" ht="25.5">
      <c r="A120" s="22" t="s">
        <v>148</v>
      </c>
      <c r="B120" s="23" t="s">
        <v>149</v>
      </c>
      <c r="C120" s="168">
        <v>1710</v>
      </c>
      <c r="D120" s="152">
        <v>429</v>
      </c>
      <c r="E120" s="148">
        <f t="shared" si="12"/>
        <v>25.087719298245613</v>
      </c>
      <c r="F120" s="149">
        <f t="shared" si="13"/>
        <v>-1281</v>
      </c>
    </row>
    <row r="121" spans="1:6" ht="15">
      <c r="A121" s="16" t="s">
        <v>150</v>
      </c>
      <c r="B121" s="11" t="s">
        <v>151</v>
      </c>
      <c r="C121" s="143">
        <f>SUM(C122+C124+C125+C126+C127)</f>
        <v>249033.23</v>
      </c>
      <c r="D121" s="143">
        <f>SUM(D122+D123+D124+D125+D126+D127)</f>
        <v>65394.19</v>
      </c>
      <c r="E121" s="12">
        <f t="shared" si="12"/>
        <v>26.25922251420021</v>
      </c>
      <c r="F121" s="145">
        <f t="shared" si="13"/>
        <v>-183639.04</v>
      </c>
    </row>
    <row r="122" spans="1:6" ht="38.25">
      <c r="A122" s="22" t="s">
        <v>269</v>
      </c>
      <c r="B122" s="24" t="s">
        <v>233</v>
      </c>
      <c r="C122" s="146">
        <v>800</v>
      </c>
      <c r="D122" s="160">
        <v>800</v>
      </c>
      <c r="E122" s="148">
        <f t="shared" si="12"/>
        <v>100</v>
      </c>
      <c r="F122" s="149">
        <f t="shared" si="13"/>
        <v>0</v>
      </c>
    </row>
    <row r="123" spans="1:7" ht="25.5">
      <c r="A123" s="22" t="s">
        <v>400</v>
      </c>
      <c r="B123" s="24" t="s">
        <v>401</v>
      </c>
      <c r="C123" s="146">
        <v>0</v>
      </c>
      <c r="D123" s="160">
        <v>1741.3</v>
      </c>
      <c r="E123" s="148"/>
      <c r="F123" s="149">
        <f t="shared" si="13"/>
        <v>1741.3</v>
      </c>
      <c r="G123" s="180"/>
    </row>
    <row r="124" spans="1:6" ht="63.75">
      <c r="A124" s="25" t="s">
        <v>212</v>
      </c>
      <c r="B124" s="19" t="s">
        <v>214</v>
      </c>
      <c r="C124" s="146">
        <v>17880.68</v>
      </c>
      <c r="D124" s="160">
        <v>5438.08</v>
      </c>
      <c r="E124" s="148">
        <f t="shared" si="12"/>
        <v>30.413161020721805</v>
      </c>
      <c r="F124" s="149">
        <f t="shared" si="13"/>
        <v>-12442.6</v>
      </c>
    </row>
    <row r="125" spans="1:6" ht="38.25">
      <c r="A125" s="25" t="s">
        <v>213</v>
      </c>
      <c r="B125" s="19" t="s">
        <v>215</v>
      </c>
      <c r="C125" s="146">
        <v>11047.95</v>
      </c>
      <c r="D125" s="160">
        <v>3240.51</v>
      </c>
      <c r="E125" s="148">
        <f t="shared" si="12"/>
        <v>29.331323910770774</v>
      </c>
      <c r="F125" s="149">
        <f t="shared" si="13"/>
        <v>-7807.4400000000005</v>
      </c>
    </row>
    <row r="126" spans="1:6" ht="76.5">
      <c r="A126" s="25" t="s">
        <v>270</v>
      </c>
      <c r="B126" s="29" t="s">
        <v>271</v>
      </c>
      <c r="C126" s="146">
        <v>70018.9</v>
      </c>
      <c r="D126" s="160">
        <v>0</v>
      </c>
      <c r="E126" s="148">
        <f t="shared" si="12"/>
        <v>0</v>
      </c>
      <c r="F126" s="149">
        <f t="shared" si="13"/>
        <v>-70018.9</v>
      </c>
    </row>
    <row r="127" spans="1:6" ht="15">
      <c r="A127" s="16" t="s">
        <v>152</v>
      </c>
      <c r="B127" s="17" t="s">
        <v>153</v>
      </c>
      <c r="C127" s="143">
        <f>SUM(C128:C136)</f>
        <v>149285.7</v>
      </c>
      <c r="D127" s="144">
        <f>SUM(D128:D136)</f>
        <v>54174.3</v>
      </c>
      <c r="E127" s="12">
        <f t="shared" si="12"/>
        <v>36.28900825732136</v>
      </c>
      <c r="F127" s="145">
        <f t="shared" si="13"/>
        <v>-95111.40000000001</v>
      </c>
    </row>
    <row r="128" spans="1:6" ht="25.5">
      <c r="A128" s="22" t="s">
        <v>216</v>
      </c>
      <c r="B128" s="13" t="s">
        <v>234</v>
      </c>
      <c r="C128" s="146">
        <v>121.5</v>
      </c>
      <c r="D128" s="160">
        <v>0</v>
      </c>
      <c r="E128" s="148">
        <f t="shared" si="12"/>
        <v>0</v>
      </c>
      <c r="F128" s="149">
        <f t="shared" si="13"/>
        <v>-121.5</v>
      </c>
    </row>
    <row r="129" spans="1:6" ht="63.75">
      <c r="A129" s="22" t="s">
        <v>216</v>
      </c>
      <c r="B129" s="169" t="s">
        <v>402</v>
      </c>
      <c r="C129" s="146">
        <v>0</v>
      </c>
      <c r="D129" s="146">
        <v>170</v>
      </c>
      <c r="E129" s="170"/>
      <c r="F129" s="149">
        <f t="shared" si="13"/>
        <v>170</v>
      </c>
    </row>
    <row r="130" spans="1:6" ht="63.75">
      <c r="A130" s="22" t="s">
        <v>216</v>
      </c>
      <c r="B130" s="171" t="s">
        <v>403</v>
      </c>
      <c r="C130" s="146">
        <v>0</v>
      </c>
      <c r="D130" s="146">
        <v>69.9</v>
      </c>
      <c r="E130" s="170"/>
      <c r="F130" s="149">
        <f t="shared" si="13"/>
        <v>69.9</v>
      </c>
    </row>
    <row r="131" spans="1:6" ht="63.75">
      <c r="A131" s="22" t="s">
        <v>216</v>
      </c>
      <c r="B131" s="171" t="s">
        <v>419</v>
      </c>
      <c r="C131" s="146"/>
      <c r="D131" s="146">
        <v>196.8</v>
      </c>
      <c r="E131" s="170"/>
      <c r="F131" s="149">
        <f t="shared" si="13"/>
        <v>196.8</v>
      </c>
    </row>
    <row r="132" spans="1:6" ht="63.75">
      <c r="A132" s="22" t="s">
        <v>216</v>
      </c>
      <c r="B132" s="14" t="s">
        <v>217</v>
      </c>
      <c r="C132" s="146">
        <v>445.6</v>
      </c>
      <c r="D132" s="160">
        <v>0</v>
      </c>
      <c r="E132" s="148">
        <f t="shared" si="12"/>
        <v>0</v>
      </c>
      <c r="F132" s="149">
        <f t="shared" si="13"/>
        <v>-445.6</v>
      </c>
    </row>
    <row r="133" spans="1:7" ht="25.5">
      <c r="A133" s="22" t="s">
        <v>154</v>
      </c>
      <c r="B133" s="23" t="s">
        <v>155</v>
      </c>
      <c r="C133" s="168">
        <v>35689</v>
      </c>
      <c r="D133" s="152">
        <v>17860</v>
      </c>
      <c r="E133" s="148">
        <f t="shared" si="12"/>
        <v>50.04343074897027</v>
      </c>
      <c r="F133" s="149">
        <f aca="true" t="shared" si="15" ref="F133:F167">D133-C133</f>
        <v>-17829</v>
      </c>
      <c r="G133" s="181"/>
    </row>
    <row r="134" spans="1:6" ht="15">
      <c r="A134" s="22" t="s">
        <v>154</v>
      </c>
      <c r="B134" s="23" t="s">
        <v>156</v>
      </c>
      <c r="C134" s="168">
        <v>10161.6</v>
      </c>
      <c r="D134" s="152">
        <v>10161.6</v>
      </c>
      <c r="E134" s="148">
        <f t="shared" si="12"/>
        <v>100</v>
      </c>
      <c r="F134" s="149">
        <f t="shared" si="15"/>
        <v>0</v>
      </c>
    </row>
    <row r="135" spans="1:6" ht="51">
      <c r="A135" s="22" t="s">
        <v>154</v>
      </c>
      <c r="B135" s="23" t="s">
        <v>420</v>
      </c>
      <c r="C135" s="168"/>
      <c r="D135" s="152"/>
      <c r="E135" s="148"/>
      <c r="F135" s="149">
        <f t="shared" si="15"/>
        <v>0</v>
      </c>
    </row>
    <row r="136" spans="1:6" ht="38.25">
      <c r="A136" s="22" t="s">
        <v>157</v>
      </c>
      <c r="B136" s="23" t="s">
        <v>158</v>
      </c>
      <c r="C136" s="168">
        <v>102868</v>
      </c>
      <c r="D136" s="152">
        <v>25716</v>
      </c>
      <c r="E136" s="148">
        <f t="shared" si="12"/>
        <v>24.999027880390404</v>
      </c>
      <c r="F136" s="149">
        <f t="shared" si="15"/>
        <v>-77152</v>
      </c>
    </row>
    <row r="137" spans="1:6" ht="15">
      <c r="A137" s="16" t="s">
        <v>159</v>
      </c>
      <c r="B137" s="11" t="s">
        <v>160</v>
      </c>
      <c r="C137" s="143">
        <f>SUM(C138+C140+C141+C149+C148+C139)</f>
        <v>468417.6</v>
      </c>
      <c r="D137" s="144">
        <f>SUM(D138+D140+D141+D149+D148+D139)</f>
        <v>212586.56</v>
      </c>
      <c r="E137" s="12">
        <f t="shared" si="12"/>
        <v>45.3839821560932</v>
      </c>
      <c r="F137" s="145">
        <f t="shared" si="15"/>
        <v>-255831.03999999998</v>
      </c>
    </row>
    <row r="138" spans="1:6" ht="25.5">
      <c r="A138" s="22" t="s">
        <v>161</v>
      </c>
      <c r="B138" s="23" t="s">
        <v>162</v>
      </c>
      <c r="C138" s="168">
        <v>17981</v>
      </c>
      <c r="D138" s="152">
        <v>8016.53</v>
      </c>
      <c r="E138" s="148">
        <f t="shared" si="12"/>
        <v>44.58333796785496</v>
      </c>
      <c r="F138" s="149">
        <f t="shared" si="15"/>
        <v>-9964.470000000001</v>
      </c>
    </row>
    <row r="139" spans="1:6" ht="51">
      <c r="A139" s="22" t="s">
        <v>258</v>
      </c>
      <c r="B139" s="23" t="s">
        <v>259</v>
      </c>
      <c r="C139" s="168">
        <v>22.1</v>
      </c>
      <c r="D139" s="152">
        <v>0</v>
      </c>
      <c r="E139" s="148">
        <f t="shared" si="12"/>
        <v>0</v>
      </c>
      <c r="F139" s="149">
        <f t="shared" si="15"/>
        <v>-22.1</v>
      </c>
    </row>
    <row r="140" spans="1:7" ht="38.25">
      <c r="A140" s="22" t="s">
        <v>163</v>
      </c>
      <c r="B140" s="23" t="s">
        <v>164</v>
      </c>
      <c r="C140" s="168">
        <v>10768</v>
      </c>
      <c r="D140" s="152">
        <v>6786.02</v>
      </c>
      <c r="E140" s="148">
        <f t="shared" si="12"/>
        <v>63.02024517087667</v>
      </c>
      <c r="F140" s="149">
        <f t="shared" si="15"/>
        <v>-3981.9799999999996</v>
      </c>
      <c r="G140" s="180"/>
    </row>
    <row r="141" spans="1:6" ht="40.5">
      <c r="A141" s="16" t="s">
        <v>165</v>
      </c>
      <c r="B141" s="17" t="s">
        <v>166</v>
      </c>
      <c r="C141" s="172">
        <f>SUM(C142:C147)</f>
        <v>65920.1</v>
      </c>
      <c r="D141" s="173">
        <f>SUM(D142:D147)</f>
        <v>36371.51</v>
      </c>
      <c r="E141" s="12">
        <f t="shared" si="12"/>
        <v>55.17514384838615</v>
      </c>
      <c r="F141" s="145">
        <f t="shared" si="15"/>
        <v>-29548.590000000004</v>
      </c>
    </row>
    <row r="142" spans="1:7" ht="51">
      <c r="A142" s="10" t="s">
        <v>165</v>
      </c>
      <c r="B142" s="13" t="s">
        <v>167</v>
      </c>
      <c r="C142" s="168">
        <v>250</v>
      </c>
      <c r="D142" s="152">
        <v>125</v>
      </c>
      <c r="E142" s="148">
        <f t="shared" si="12"/>
        <v>50</v>
      </c>
      <c r="F142" s="149">
        <f t="shared" si="15"/>
        <v>-125</v>
      </c>
      <c r="G142" s="180"/>
    </row>
    <row r="143" spans="1:7" ht="51">
      <c r="A143" s="22" t="s">
        <v>165</v>
      </c>
      <c r="B143" s="23" t="s">
        <v>168</v>
      </c>
      <c r="C143" s="168">
        <v>63940</v>
      </c>
      <c r="D143" s="152">
        <v>36148.11</v>
      </c>
      <c r="E143" s="148">
        <f t="shared" si="12"/>
        <v>56.534422896465436</v>
      </c>
      <c r="F143" s="149">
        <f t="shared" si="15"/>
        <v>-27791.89</v>
      </c>
      <c r="G143" s="180"/>
    </row>
    <row r="144" spans="1:6" ht="51">
      <c r="A144" s="22" t="s">
        <v>165</v>
      </c>
      <c r="B144" s="23" t="s">
        <v>169</v>
      </c>
      <c r="C144" s="168">
        <v>0.1</v>
      </c>
      <c r="D144" s="152">
        <v>0.1</v>
      </c>
      <c r="E144" s="148">
        <f t="shared" si="12"/>
        <v>100</v>
      </c>
      <c r="F144" s="149">
        <f t="shared" si="15"/>
        <v>0</v>
      </c>
    </row>
    <row r="145" spans="1:6" ht="25.5">
      <c r="A145" s="10" t="s">
        <v>165</v>
      </c>
      <c r="B145" s="13" t="s">
        <v>170</v>
      </c>
      <c r="C145" s="168">
        <v>98.3</v>
      </c>
      <c r="D145" s="152">
        <v>98.3</v>
      </c>
      <c r="E145" s="148">
        <f aca="true" t="shared" si="16" ref="E145:E154">SUM(D145*100/C145)</f>
        <v>100</v>
      </c>
      <c r="F145" s="149">
        <f t="shared" si="15"/>
        <v>0</v>
      </c>
    </row>
    <row r="146" spans="1:6" ht="63.75">
      <c r="A146" s="10" t="s">
        <v>165</v>
      </c>
      <c r="B146" s="13" t="s">
        <v>235</v>
      </c>
      <c r="C146" s="168">
        <v>652</v>
      </c>
      <c r="D146" s="152">
        <v>0</v>
      </c>
      <c r="E146" s="148">
        <f t="shared" si="16"/>
        <v>0</v>
      </c>
      <c r="F146" s="149">
        <f t="shared" si="15"/>
        <v>-652</v>
      </c>
    </row>
    <row r="147" spans="1:6" ht="76.5">
      <c r="A147" s="22" t="s">
        <v>165</v>
      </c>
      <c r="B147" s="26" t="s">
        <v>245</v>
      </c>
      <c r="C147" s="168">
        <v>979.7</v>
      </c>
      <c r="D147" s="152">
        <v>0</v>
      </c>
      <c r="E147" s="148">
        <f t="shared" si="16"/>
        <v>0</v>
      </c>
      <c r="F147" s="149">
        <f t="shared" si="15"/>
        <v>-979.7</v>
      </c>
    </row>
    <row r="148" spans="1:6" ht="25.5">
      <c r="A148" s="10" t="s">
        <v>260</v>
      </c>
      <c r="B148" s="13" t="s">
        <v>261</v>
      </c>
      <c r="C148" s="168">
        <v>1173.4</v>
      </c>
      <c r="D148" s="152">
        <v>0</v>
      </c>
      <c r="E148" s="148">
        <f>SUM(D148*100/C148)</f>
        <v>0</v>
      </c>
      <c r="F148" s="149">
        <f t="shared" si="15"/>
        <v>-1173.4</v>
      </c>
    </row>
    <row r="149" spans="1:6" ht="15">
      <c r="A149" s="16" t="s">
        <v>171</v>
      </c>
      <c r="B149" s="11" t="s">
        <v>172</v>
      </c>
      <c r="C149" s="150">
        <f>SUM(C150:C151)</f>
        <v>372553</v>
      </c>
      <c r="D149" s="151">
        <f aca="true" t="shared" si="17" ref="D149">SUM(D150:D151)</f>
        <v>161412.5</v>
      </c>
      <c r="E149" s="12">
        <f t="shared" si="16"/>
        <v>43.32605025325256</v>
      </c>
      <c r="F149" s="145">
        <f t="shared" si="15"/>
        <v>-211140.5</v>
      </c>
    </row>
    <row r="150" spans="1:7" ht="180" customHeight="1">
      <c r="A150" s="10" t="s">
        <v>173</v>
      </c>
      <c r="B150" s="13" t="s">
        <v>174</v>
      </c>
      <c r="C150" s="168">
        <v>217678</v>
      </c>
      <c r="D150" s="152">
        <v>94366.5</v>
      </c>
      <c r="E150" s="148">
        <f t="shared" si="16"/>
        <v>43.35141814974412</v>
      </c>
      <c r="F150" s="145">
        <f t="shared" si="15"/>
        <v>-123311.5</v>
      </c>
      <c r="G150" s="180"/>
    </row>
    <row r="151" spans="1:10" ht="25.5">
      <c r="A151" s="10" t="s">
        <v>173</v>
      </c>
      <c r="B151" s="13" t="s">
        <v>175</v>
      </c>
      <c r="C151" s="168">
        <v>154875</v>
      </c>
      <c r="D151" s="152">
        <v>67046</v>
      </c>
      <c r="E151" s="148">
        <f t="shared" si="16"/>
        <v>43.29039548022599</v>
      </c>
      <c r="F151" s="145">
        <f t="shared" si="15"/>
        <v>-87829</v>
      </c>
      <c r="G151" s="180"/>
      <c r="J151" s="9" t="s">
        <v>183</v>
      </c>
    </row>
    <row r="152" spans="1:6" ht="15">
      <c r="A152" s="27" t="s">
        <v>218</v>
      </c>
      <c r="B152" s="28" t="s">
        <v>219</v>
      </c>
      <c r="C152" s="150">
        <f>SUM(C153:C154)</f>
        <v>1843.5</v>
      </c>
      <c r="D152" s="151">
        <f>SUM(D153:D154)</f>
        <v>921.7</v>
      </c>
      <c r="E152" s="174">
        <f>SUM(E153:E154)</f>
        <v>49.99728776783293</v>
      </c>
      <c r="F152" s="145">
        <f t="shared" si="15"/>
        <v>-921.8</v>
      </c>
    </row>
    <row r="153" spans="1:6" ht="63.75" customHeight="1" hidden="1">
      <c r="A153" s="10" t="s">
        <v>220</v>
      </c>
      <c r="B153" s="14" t="s">
        <v>221</v>
      </c>
      <c r="C153" s="168">
        <v>0</v>
      </c>
      <c r="D153" s="152">
        <v>0</v>
      </c>
      <c r="E153" s="148"/>
      <c r="F153" s="145">
        <f t="shared" si="15"/>
        <v>0</v>
      </c>
    </row>
    <row r="154" spans="1:6" ht="102">
      <c r="A154" s="10" t="s">
        <v>220</v>
      </c>
      <c r="B154" s="20" t="s">
        <v>238</v>
      </c>
      <c r="C154" s="168">
        <v>1843.5</v>
      </c>
      <c r="D154" s="152">
        <v>921.7</v>
      </c>
      <c r="E154" s="148">
        <f t="shared" si="16"/>
        <v>49.99728776783293</v>
      </c>
      <c r="F154" s="149">
        <f t="shared" si="15"/>
        <v>-921.8</v>
      </c>
    </row>
    <row r="155" spans="1:6" ht="51" customHeight="1" hidden="1">
      <c r="A155" s="10" t="s">
        <v>404</v>
      </c>
      <c r="B155" s="14" t="s">
        <v>405</v>
      </c>
      <c r="C155" s="175">
        <v>0</v>
      </c>
      <c r="D155" s="182">
        <v>0</v>
      </c>
      <c r="E155" s="148"/>
      <c r="F155" s="145">
        <f t="shared" si="15"/>
        <v>0</v>
      </c>
    </row>
    <row r="156" spans="1:6" ht="51">
      <c r="A156" s="10" t="s">
        <v>404</v>
      </c>
      <c r="B156" s="14" t="s">
        <v>421</v>
      </c>
      <c r="C156" s="175"/>
      <c r="D156" s="182"/>
      <c r="E156" s="148"/>
      <c r="F156" s="145">
        <f t="shared" si="15"/>
        <v>0</v>
      </c>
    </row>
    <row r="157" spans="1:6" ht="25.5" customHeight="1" hidden="1">
      <c r="A157" s="16" t="s">
        <v>406</v>
      </c>
      <c r="B157" s="11" t="s">
        <v>407</v>
      </c>
      <c r="C157" s="145">
        <f>SUM(C158:C159)</f>
        <v>0</v>
      </c>
      <c r="D157" s="155">
        <f>SUM(D158)</f>
        <v>0</v>
      </c>
      <c r="E157" s="148"/>
      <c r="F157" s="145">
        <f t="shared" si="15"/>
        <v>0</v>
      </c>
    </row>
    <row r="158" spans="1:6" ht="25.5">
      <c r="A158" s="10" t="s">
        <v>408</v>
      </c>
      <c r="B158" s="13" t="s">
        <v>407</v>
      </c>
      <c r="C158" s="149">
        <v>0</v>
      </c>
      <c r="D158" s="183">
        <v>0</v>
      </c>
      <c r="E158" s="148"/>
      <c r="F158" s="145">
        <f t="shared" si="15"/>
        <v>0</v>
      </c>
    </row>
    <row r="159" spans="1:6" ht="25.5">
      <c r="A159" s="16" t="s">
        <v>204</v>
      </c>
      <c r="B159" s="11" t="s">
        <v>205</v>
      </c>
      <c r="C159" s="143">
        <f>SUM(C160:C162)</f>
        <v>0</v>
      </c>
      <c r="D159" s="144">
        <f aca="true" t="shared" si="18" ref="D159">SUM(D160:D162)</f>
        <v>1608.4499999999998</v>
      </c>
      <c r="E159" s="12"/>
      <c r="F159" s="145">
        <f t="shared" si="15"/>
        <v>1608.4499999999998</v>
      </c>
    </row>
    <row r="160" spans="1:9" ht="25.5">
      <c r="A160" s="10" t="s">
        <v>236</v>
      </c>
      <c r="B160" s="13" t="s">
        <v>206</v>
      </c>
      <c r="C160" s="168">
        <v>0</v>
      </c>
      <c r="D160" s="152">
        <v>1533.07</v>
      </c>
      <c r="E160" s="148"/>
      <c r="F160" s="149">
        <f t="shared" si="15"/>
        <v>1533.07</v>
      </c>
      <c r="I160" s="9" t="s">
        <v>183</v>
      </c>
    </row>
    <row r="161" spans="1:6" ht="25.5">
      <c r="A161" s="10" t="s">
        <v>262</v>
      </c>
      <c r="B161" s="13" t="s">
        <v>206</v>
      </c>
      <c r="C161" s="168">
        <v>0</v>
      </c>
      <c r="D161" s="152">
        <v>37.29</v>
      </c>
      <c r="E161" s="148"/>
      <c r="F161" s="149">
        <f t="shared" si="15"/>
        <v>37.29</v>
      </c>
    </row>
    <row r="162" spans="1:6" ht="25.5">
      <c r="A162" s="10" t="s">
        <v>263</v>
      </c>
      <c r="B162" s="13" t="s">
        <v>206</v>
      </c>
      <c r="C162" s="168">
        <v>0</v>
      </c>
      <c r="D162" s="152">
        <v>38.09</v>
      </c>
      <c r="E162" s="148"/>
      <c r="F162" s="149">
        <f t="shared" si="15"/>
        <v>38.09</v>
      </c>
    </row>
    <row r="163" spans="1:6" ht="38.25">
      <c r="A163" s="16" t="s">
        <v>207</v>
      </c>
      <c r="B163" s="11" t="s">
        <v>208</v>
      </c>
      <c r="C163" s="150">
        <f>SUM(C164:C166)</f>
        <v>0</v>
      </c>
      <c r="D163" s="151">
        <f>SUM(D164:D166)</f>
        <v>-3074.23</v>
      </c>
      <c r="E163" s="148"/>
      <c r="F163" s="145">
        <f t="shared" si="15"/>
        <v>-3074.23</v>
      </c>
    </row>
    <row r="164" spans="1:7" ht="15">
      <c r="A164" s="10" t="s">
        <v>209</v>
      </c>
      <c r="B164" s="13"/>
      <c r="C164" s="176"/>
      <c r="D164" s="152">
        <v>-1539.68</v>
      </c>
      <c r="E164" s="148"/>
      <c r="F164" s="145">
        <f t="shared" si="15"/>
        <v>-1539.68</v>
      </c>
      <c r="G164" s="180"/>
    </row>
    <row r="165" spans="1:6" ht="15">
      <c r="A165" s="10" t="s">
        <v>210</v>
      </c>
      <c r="B165" s="13"/>
      <c r="C165" s="168" t="s">
        <v>183</v>
      </c>
      <c r="D165" s="152">
        <v>-1534.55</v>
      </c>
      <c r="E165" s="148"/>
      <c r="F165" s="145"/>
    </row>
    <row r="166" spans="1:6" ht="15">
      <c r="A166" s="10" t="s">
        <v>211</v>
      </c>
      <c r="B166" s="13"/>
      <c r="C166" s="168"/>
      <c r="D166" s="152">
        <v>0</v>
      </c>
      <c r="E166" s="148"/>
      <c r="F166" s="145">
        <f t="shared" si="15"/>
        <v>0</v>
      </c>
    </row>
    <row r="167" spans="1:6" ht="15">
      <c r="A167" s="16"/>
      <c r="B167" s="11" t="s">
        <v>176</v>
      </c>
      <c r="C167" s="150">
        <f>SUM(C117+C4)</f>
        <v>1246436.23</v>
      </c>
      <c r="D167" s="150">
        <f>D4+D117</f>
        <v>498475.81</v>
      </c>
      <c r="E167" s="12">
        <f aca="true" t="shared" si="19" ref="E167">SUM(D167*100/C167)</f>
        <v>39.99208286813037</v>
      </c>
      <c r="F167" s="145">
        <f t="shared" si="15"/>
        <v>-747960.4199999999</v>
      </c>
    </row>
    <row r="173" ht="15">
      <c r="H173" s="9" t="s">
        <v>183</v>
      </c>
    </row>
  </sheetData>
  <mergeCells count="1">
    <mergeCell ref="A1:F1"/>
  </mergeCells>
  <printOptions/>
  <pageMargins left="0.7086614173228347" right="0" top="0.7480314960629921" bottom="0.7480314960629921" header="0.31496062992125984" footer="0.31496062992125984"/>
  <pageSetup fitToHeight="8" fitToWidth="1" horizontalDpi="600" verticalDpi="600" orientation="portrait" paperSize="9" scale="79" copies="0" r:id="rId1"/>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workbookViewId="0" topLeftCell="A7">
      <selection activeCell="E57" sqref="E57"/>
    </sheetView>
  </sheetViews>
  <sheetFormatPr defaultColWidth="9.140625" defaultRowHeight="15"/>
  <cols>
    <col min="1" max="1" width="12.7109375" style="9" customWidth="1"/>
    <col min="2" max="2" width="58.57421875" style="9" customWidth="1"/>
    <col min="3" max="3" width="14.57421875" style="9" customWidth="1"/>
    <col min="4" max="4" width="8.421875" style="9" hidden="1" customWidth="1"/>
    <col min="5" max="5" width="15.00390625" style="9" customWidth="1"/>
    <col min="6" max="6" width="13.57421875" style="99" customWidth="1"/>
    <col min="7" max="7" width="6.7109375" style="9" hidden="1" customWidth="1"/>
    <col min="8" max="8" width="15.00390625" style="9" customWidth="1"/>
    <col min="9" max="16384" width="9.140625" style="9" customWidth="1"/>
  </cols>
  <sheetData>
    <row r="1" spans="1:8" ht="19.5">
      <c r="A1" s="186" t="s">
        <v>272</v>
      </c>
      <c r="B1" s="186"/>
      <c r="C1" s="186"/>
      <c r="D1" s="186"/>
      <c r="E1" s="186"/>
      <c r="F1" s="186"/>
      <c r="G1" s="186"/>
      <c r="H1" s="186"/>
    </row>
    <row r="2" spans="1:8" ht="19.5">
      <c r="A2" s="186" t="s">
        <v>409</v>
      </c>
      <c r="B2" s="186"/>
      <c r="C2" s="186"/>
      <c r="D2" s="186"/>
      <c r="E2" s="186"/>
      <c r="F2" s="186"/>
      <c r="G2" s="186"/>
      <c r="H2" s="186"/>
    </row>
    <row r="3" spans="1:8" ht="15.75">
      <c r="A3" s="30"/>
      <c r="B3" s="30"/>
      <c r="C3" s="30"/>
      <c r="D3" s="30"/>
      <c r="E3" s="30"/>
      <c r="F3" s="187"/>
      <c r="G3" s="187"/>
      <c r="H3" s="187"/>
    </row>
    <row r="4" spans="1:8" s="31" customFormat="1" ht="110.25" customHeight="1">
      <c r="A4" s="132" t="s">
        <v>273</v>
      </c>
      <c r="B4" s="132" t="s">
        <v>274</v>
      </c>
      <c r="C4" s="133" t="s">
        <v>275</v>
      </c>
      <c r="D4" s="132" t="s">
        <v>276</v>
      </c>
      <c r="E4" s="133" t="s">
        <v>396</v>
      </c>
      <c r="F4" s="133" t="s">
        <v>413</v>
      </c>
      <c r="G4" s="132" t="s">
        <v>277</v>
      </c>
      <c r="H4" s="134" t="s">
        <v>397</v>
      </c>
    </row>
    <row r="5" spans="1:8" s="31" customFormat="1" ht="15.75">
      <c r="A5" s="132">
        <v>1</v>
      </c>
      <c r="B5" s="132">
        <v>2</v>
      </c>
      <c r="C5" s="133">
        <v>3</v>
      </c>
      <c r="D5" s="132"/>
      <c r="E5" s="133">
        <v>4</v>
      </c>
      <c r="F5" s="133">
        <v>5</v>
      </c>
      <c r="G5" s="132"/>
      <c r="H5" s="134">
        <v>6</v>
      </c>
    </row>
    <row r="6" spans="1:8" ht="15.75">
      <c r="A6" s="32">
        <v>100</v>
      </c>
      <c r="B6" s="33" t="s">
        <v>278</v>
      </c>
      <c r="C6" s="34">
        <f>SUM(C7:C14)</f>
        <v>80528.73000000001</v>
      </c>
      <c r="D6" s="35"/>
      <c r="E6" s="34">
        <f>SUM(E7:E14)</f>
        <v>75528.73</v>
      </c>
      <c r="F6" s="34">
        <f>SUM(F7:F14)</f>
        <v>28772.09</v>
      </c>
      <c r="G6" s="35"/>
      <c r="H6" s="37">
        <f>F6/E6*100</f>
        <v>38.094232486101646</v>
      </c>
    </row>
    <row r="7" spans="1:8" s="43" customFormat="1" ht="31.5">
      <c r="A7" s="38">
        <v>102</v>
      </c>
      <c r="B7" s="39" t="s">
        <v>279</v>
      </c>
      <c r="C7" s="40">
        <v>1388.5</v>
      </c>
      <c r="D7" s="41"/>
      <c r="E7" s="40">
        <v>1388.5</v>
      </c>
      <c r="F7" s="40">
        <v>472.04</v>
      </c>
      <c r="G7" s="41"/>
      <c r="H7" s="42">
        <f>F7/E7*100</f>
        <v>33.99639899171768</v>
      </c>
    </row>
    <row r="8" spans="1:19" ht="47.25">
      <c r="A8" s="44">
        <v>103</v>
      </c>
      <c r="B8" s="39" t="s">
        <v>280</v>
      </c>
      <c r="C8" s="45">
        <v>2794.99</v>
      </c>
      <c r="D8" s="46"/>
      <c r="E8" s="45">
        <v>2794.99</v>
      </c>
      <c r="F8" s="45">
        <v>896.04</v>
      </c>
      <c r="G8" s="46"/>
      <c r="H8" s="42">
        <f>F8/E8*100</f>
        <v>32.058790908017556</v>
      </c>
      <c r="L8" s="47"/>
      <c r="M8" s="47"/>
      <c r="N8" s="48"/>
      <c r="O8" s="47"/>
      <c r="P8" s="47"/>
      <c r="Q8" s="47"/>
      <c r="R8" s="47"/>
      <c r="S8" s="49"/>
    </row>
    <row r="9" spans="1:19" ht="63">
      <c r="A9" s="44">
        <v>104</v>
      </c>
      <c r="B9" s="39" t="s">
        <v>281</v>
      </c>
      <c r="C9" s="45">
        <v>45961.8</v>
      </c>
      <c r="D9" s="46"/>
      <c r="E9" s="45">
        <v>45961.8</v>
      </c>
      <c r="F9" s="45">
        <v>16479.7</v>
      </c>
      <c r="G9" s="46"/>
      <c r="H9" s="42">
        <f aca="true" t="shared" si="0" ref="H9:H58">F9/E9*100</f>
        <v>35.85521019629344</v>
      </c>
      <c r="L9" s="50"/>
      <c r="M9" s="51"/>
      <c r="N9" s="52"/>
      <c r="O9" s="53"/>
      <c r="P9" s="54"/>
      <c r="Q9" s="53"/>
      <c r="R9" s="54"/>
      <c r="S9" s="49"/>
    </row>
    <row r="10" spans="1:19" ht="15.75">
      <c r="A10" s="44">
        <v>105</v>
      </c>
      <c r="B10" s="39" t="s">
        <v>282</v>
      </c>
      <c r="C10" s="45">
        <v>22.1</v>
      </c>
      <c r="D10" s="46"/>
      <c r="E10" s="45">
        <v>22.1</v>
      </c>
      <c r="F10" s="45">
        <v>0</v>
      </c>
      <c r="G10" s="46"/>
      <c r="H10" s="42">
        <f t="shared" si="0"/>
        <v>0</v>
      </c>
      <c r="L10" s="55"/>
      <c r="M10" s="56"/>
      <c r="N10" s="57"/>
      <c r="O10" s="58"/>
      <c r="P10" s="58"/>
      <c r="Q10" s="58"/>
      <c r="R10" s="59"/>
      <c r="S10" s="49"/>
    </row>
    <row r="11" spans="1:19" ht="47.25">
      <c r="A11" s="44">
        <v>106</v>
      </c>
      <c r="B11" s="39" t="s">
        <v>283</v>
      </c>
      <c r="C11" s="45">
        <v>12579.62</v>
      </c>
      <c r="D11" s="46"/>
      <c r="E11" s="45">
        <v>12579.62</v>
      </c>
      <c r="F11" s="45">
        <v>4556.04</v>
      </c>
      <c r="G11" s="46"/>
      <c r="H11" s="42">
        <f t="shared" si="0"/>
        <v>36.21762819544628</v>
      </c>
      <c r="L11" s="60"/>
      <c r="M11" s="56"/>
      <c r="N11" s="61"/>
      <c r="O11" s="62"/>
      <c r="P11" s="62"/>
      <c r="Q11" s="62"/>
      <c r="R11" s="59"/>
      <c r="S11" s="49"/>
    </row>
    <row r="12" spans="1:19" ht="15.75">
      <c r="A12" s="44">
        <v>107</v>
      </c>
      <c r="B12" s="39" t="s">
        <v>284</v>
      </c>
      <c r="C12" s="45">
        <v>0</v>
      </c>
      <c r="D12" s="46"/>
      <c r="E12" s="45">
        <v>0</v>
      </c>
      <c r="F12" s="45">
        <v>0</v>
      </c>
      <c r="G12" s="46"/>
      <c r="H12" s="42">
        <v>0</v>
      </c>
      <c r="L12" s="60"/>
      <c r="M12" s="56"/>
      <c r="N12" s="61"/>
      <c r="O12" s="62"/>
      <c r="P12" s="59"/>
      <c r="Q12" s="62"/>
      <c r="R12" s="59"/>
      <c r="S12" s="49"/>
    </row>
    <row r="13" spans="1:19" ht="15.75">
      <c r="A13" s="44">
        <v>111</v>
      </c>
      <c r="B13" s="39" t="s">
        <v>285</v>
      </c>
      <c r="C13" s="63">
        <v>7500</v>
      </c>
      <c r="D13" s="64"/>
      <c r="E13" s="63">
        <v>2500</v>
      </c>
      <c r="F13" s="63">
        <v>0</v>
      </c>
      <c r="G13" s="64"/>
      <c r="H13" s="42">
        <v>64.8</v>
      </c>
      <c r="L13" s="60"/>
      <c r="M13" s="56"/>
      <c r="N13" s="61"/>
      <c r="O13" s="62"/>
      <c r="P13" s="62"/>
      <c r="Q13" s="62"/>
      <c r="R13" s="59"/>
      <c r="S13" s="49"/>
    </row>
    <row r="14" spans="1:19" ht="15.75">
      <c r="A14" s="44">
        <v>113</v>
      </c>
      <c r="B14" s="39" t="s">
        <v>286</v>
      </c>
      <c r="C14" s="45">
        <v>10281.72</v>
      </c>
      <c r="D14" s="46"/>
      <c r="E14" s="45">
        <v>10281.72</v>
      </c>
      <c r="F14" s="45">
        <v>6368.27</v>
      </c>
      <c r="G14" s="46"/>
      <c r="H14" s="42">
        <f t="shared" si="0"/>
        <v>61.937788619024836</v>
      </c>
      <c r="L14" s="60"/>
      <c r="M14" s="56"/>
      <c r="N14" s="61"/>
      <c r="O14" s="62"/>
      <c r="P14" s="59"/>
      <c r="Q14" s="62"/>
      <c r="R14" s="59"/>
      <c r="S14" s="49"/>
    </row>
    <row r="15" spans="1:19" ht="31.5">
      <c r="A15" s="65">
        <v>300</v>
      </c>
      <c r="B15" s="66" t="s">
        <v>287</v>
      </c>
      <c r="C15" s="67">
        <f>SUM(C16:C19)</f>
        <v>8627.51</v>
      </c>
      <c r="D15" s="68"/>
      <c r="E15" s="67">
        <f>SUM(E16:E19)</f>
        <v>8726.51</v>
      </c>
      <c r="F15" s="67">
        <f>SUM(F16:F19)</f>
        <v>1930.167</v>
      </c>
      <c r="G15" s="68"/>
      <c r="H15" s="135">
        <f t="shared" si="0"/>
        <v>22.11842993361607</v>
      </c>
      <c r="L15" s="60"/>
      <c r="M15" s="56"/>
      <c r="N15" s="61"/>
      <c r="O15" s="62"/>
      <c r="P15" s="62"/>
      <c r="Q15" s="62"/>
      <c r="R15" s="59"/>
      <c r="S15" s="49"/>
    </row>
    <row r="16" spans="1:19" ht="15.75">
      <c r="A16" s="44">
        <v>302</v>
      </c>
      <c r="B16" s="39" t="s">
        <v>288</v>
      </c>
      <c r="C16" s="45">
        <v>0</v>
      </c>
      <c r="D16" s="42"/>
      <c r="E16" s="45">
        <v>0</v>
      </c>
      <c r="F16" s="45">
        <v>0</v>
      </c>
      <c r="G16" s="46"/>
      <c r="H16" s="42">
        <v>0</v>
      </c>
      <c r="L16" s="60"/>
      <c r="M16" s="56"/>
      <c r="N16" s="61"/>
      <c r="O16" s="62"/>
      <c r="P16" s="62"/>
      <c r="Q16" s="62"/>
      <c r="R16" s="59"/>
      <c r="S16" s="49"/>
    </row>
    <row r="17" spans="1:19" ht="47.25">
      <c r="A17" s="44">
        <v>309</v>
      </c>
      <c r="B17" s="39" t="s">
        <v>289</v>
      </c>
      <c r="C17" s="45">
        <v>5456.9</v>
      </c>
      <c r="D17" s="46"/>
      <c r="E17" s="45">
        <v>5456.9</v>
      </c>
      <c r="F17" s="45">
        <v>1025.003</v>
      </c>
      <c r="G17" s="46"/>
      <c r="H17" s="42">
        <f t="shared" si="0"/>
        <v>18.78361340687936</v>
      </c>
      <c r="L17" s="60"/>
      <c r="M17" s="56"/>
      <c r="N17" s="61"/>
      <c r="O17" s="62"/>
      <c r="P17" s="59"/>
      <c r="Q17" s="62"/>
      <c r="R17" s="59"/>
      <c r="S17" s="49"/>
    </row>
    <row r="18" spans="1:19" ht="15.75">
      <c r="A18" s="44">
        <v>310</v>
      </c>
      <c r="B18" s="39" t="s">
        <v>290</v>
      </c>
      <c r="C18" s="45">
        <v>1938</v>
      </c>
      <c r="D18" s="46"/>
      <c r="E18" s="45">
        <v>2037</v>
      </c>
      <c r="F18" s="45">
        <v>234.611</v>
      </c>
      <c r="G18" s="46"/>
      <c r="H18" s="42">
        <f t="shared" si="0"/>
        <v>11.517476681394207</v>
      </c>
      <c r="L18" s="69"/>
      <c r="M18" s="70"/>
      <c r="N18" s="71"/>
      <c r="O18" s="72"/>
      <c r="P18" s="72"/>
      <c r="Q18" s="72"/>
      <c r="R18" s="59"/>
      <c r="S18" s="49"/>
    </row>
    <row r="19" spans="1:19" ht="31.5">
      <c r="A19" s="44">
        <v>314</v>
      </c>
      <c r="B19" s="39" t="s">
        <v>291</v>
      </c>
      <c r="C19" s="45">
        <v>1232.61</v>
      </c>
      <c r="D19" s="46"/>
      <c r="E19" s="45">
        <v>1232.61</v>
      </c>
      <c r="F19" s="45">
        <v>670.553</v>
      </c>
      <c r="G19" s="46"/>
      <c r="H19" s="42">
        <f t="shared" si="0"/>
        <v>54.401067653191205</v>
      </c>
      <c r="L19" s="60"/>
      <c r="M19" s="56"/>
      <c r="N19" s="73"/>
      <c r="O19" s="62"/>
      <c r="P19" s="62"/>
      <c r="Q19" s="62"/>
      <c r="R19" s="59"/>
      <c r="S19" s="49"/>
    </row>
    <row r="20" spans="1:19" ht="15.75">
      <c r="A20" s="74">
        <v>400</v>
      </c>
      <c r="B20" s="33" t="s">
        <v>292</v>
      </c>
      <c r="C20" s="34">
        <f>SUM(C21:C26)</f>
        <v>106574.07</v>
      </c>
      <c r="D20" s="35"/>
      <c r="E20" s="34">
        <f>SUM(E21:E26)</f>
        <v>106574.07</v>
      </c>
      <c r="F20" s="34">
        <f>SUM(F21:F26)</f>
        <v>10285.18</v>
      </c>
      <c r="G20" s="35"/>
      <c r="H20" s="37">
        <f t="shared" si="0"/>
        <v>9.650733991861248</v>
      </c>
      <c r="L20" s="60"/>
      <c r="M20" s="56"/>
      <c r="N20" s="73"/>
      <c r="O20" s="62"/>
      <c r="P20" s="62"/>
      <c r="Q20" s="62"/>
      <c r="R20" s="59"/>
      <c r="S20" s="49"/>
    </row>
    <row r="21" spans="1:19" ht="15.75">
      <c r="A21" s="44">
        <v>405</v>
      </c>
      <c r="B21" s="39" t="s">
        <v>293</v>
      </c>
      <c r="C21" s="45">
        <v>1029.7</v>
      </c>
      <c r="D21" s="46"/>
      <c r="E21" s="45">
        <v>1029.7</v>
      </c>
      <c r="F21" s="45">
        <v>0</v>
      </c>
      <c r="G21" s="46"/>
      <c r="H21" s="42">
        <f t="shared" si="0"/>
        <v>0</v>
      </c>
      <c r="L21" s="60"/>
      <c r="M21" s="56"/>
      <c r="N21" s="73"/>
      <c r="O21" s="62"/>
      <c r="P21" s="62"/>
      <c r="Q21" s="62"/>
      <c r="R21" s="59"/>
      <c r="S21" s="49"/>
    </row>
    <row r="22" spans="1:19" ht="15.75">
      <c r="A22" s="44">
        <v>406</v>
      </c>
      <c r="B22" s="39" t="s">
        <v>294</v>
      </c>
      <c r="C22" s="45">
        <v>1453.5</v>
      </c>
      <c r="D22" s="46"/>
      <c r="E22" s="45">
        <v>1453.5</v>
      </c>
      <c r="F22" s="45">
        <v>128</v>
      </c>
      <c r="G22" s="46"/>
      <c r="H22" s="42">
        <f t="shared" si="0"/>
        <v>8.806329549363605</v>
      </c>
      <c r="L22" s="60"/>
      <c r="M22" s="56"/>
      <c r="N22" s="73"/>
      <c r="O22" s="62"/>
      <c r="P22" s="62"/>
      <c r="Q22" s="62"/>
      <c r="R22" s="59"/>
      <c r="S22" s="49"/>
    </row>
    <row r="23" spans="1:19" ht="15.75">
      <c r="A23" s="44">
        <v>408</v>
      </c>
      <c r="B23" s="75" t="s">
        <v>295</v>
      </c>
      <c r="C23" s="45">
        <v>365.3</v>
      </c>
      <c r="D23" s="46"/>
      <c r="E23" s="45">
        <v>365.3</v>
      </c>
      <c r="F23" s="45">
        <v>230</v>
      </c>
      <c r="G23" s="46"/>
      <c r="H23" s="42">
        <f t="shared" si="0"/>
        <v>62.96194908294552</v>
      </c>
      <c r="L23" s="76"/>
      <c r="M23" s="51"/>
      <c r="N23" s="77"/>
      <c r="O23" s="53"/>
      <c r="P23" s="52"/>
      <c r="Q23" s="53"/>
      <c r="R23" s="59"/>
      <c r="S23" s="49"/>
    </row>
    <row r="24" spans="1:19" ht="15.75">
      <c r="A24" s="44">
        <v>409</v>
      </c>
      <c r="B24" s="78" t="s">
        <v>296</v>
      </c>
      <c r="C24" s="45">
        <v>95407.52</v>
      </c>
      <c r="D24" s="46"/>
      <c r="E24" s="45">
        <v>95407.52</v>
      </c>
      <c r="F24" s="45">
        <v>8313.2</v>
      </c>
      <c r="G24" s="46"/>
      <c r="H24" s="42">
        <f t="shared" si="0"/>
        <v>8.713359282371034</v>
      </c>
      <c r="L24" s="60"/>
      <c r="M24" s="56"/>
      <c r="N24" s="73"/>
      <c r="O24" s="62"/>
      <c r="P24" s="62"/>
      <c r="Q24" s="62"/>
      <c r="R24" s="59"/>
      <c r="S24" s="49"/>
    </row>
    <row r="25" spans="1:19" ht="15.75">
      <c r="A25" s="44">
        <v>410</v>
      </c>
      <c r="B25" s="78" t="s">
        <v>297</v>
      </c>
      <c r="C25" s="45">
        <v>84</v>
      </c>
      <c r="D25" s="46"/>
      <c r="E25" s="45">
        <v>84</v>
      </c>
      <c r="F25" s="45">
        <v>59.31</v>
      </c>
      <c r="G25" s="46"/>
      <c r="H25" s="42">
        <f t="shared" si="0"/>
        <v>70.60714285714286</v>
      </c>
      <c r="L25" s="60"/>
      <c r="M25" s="56"/>
      <c r="N25" s="73"/>
      <c r="O25" s="62"/>
      <c r="P25" s="62"/>
      <c r="Q25" s="62"/>
      <c r="R25" s="59"/>
      <c r="S25" s="49"/>
    </row>
    <row r="26" spans="1:19" ht="15.75">
      <c r="A26" s="44">
        <v>412</v>
      </c>
      <c r="B26" s="75" t="s">
        <v>298</v>
      </c>
      <c r="C26" s="45">
        <v>8234.05</v>
      </c>
      <c r="D26" s="46"/>
      <c r="E26" s="45">
        <v>8234.05</v>
      </c>
      <c r="F26" s="45">
        <v>1554.67</v>
      </c>
      <c r="G26" s="46"/>
      <c r="H26" s="42">
        <f t="shared" si="0"/>
        <v>18.880988092129634</v>
      </c>
      <c r="L26" s="60"/>
      <c r="M26" s="79"/>
      <c r="N26" s="73"/>
      <c r="O26" s="62"/>
      <c r="P26" s="62"/>
      <c r="Q26" s="62"/>
      <c r="R26" s="59"/>
      <c r="S26" s="49"/>
    </row>
    <row r="27" spans="1:19" s="80" customFormat="1" ht="15.75">
      <c r="A27" s="32">
        <v>500</v>
      </c>
      <c r="B27" s="33" t="s">
        <v>299</v>
      </c>
      <c r="C27" s="34">
        <f>SUM(C28:C31)</f>
        <v>204882.07</v>
      </c>
      <c r="D27" s="35"/>
      <c r="E27" s="34">
        <f>SUM(E28:E31)</f>
        <v>209783.07</v>
      </c>
      <c r="F27" s="34">
        <f>SUM(F28:F31)</f>
        <v>30295.01</v>
      </c>
      <c r="G27" s="35"/>
      <c r="H27" s="37">
        <f t="shared" si="0"/>
        <v>14.44111290772892</v>
      </c>
      <c r="L27" s="60"/>
      <c r="M27" s="81"/>
      <c r="N27" s="73"/>
      <c r="O27" s="62"/>
      <c r="P27" s="59"/>
      <c r="Q27" s="62"/>
      <c r="R27" s="59"/>
      <c r="S27" s="82"/>
    </row>
    <row r="28" spans="1:19" ht="15.75">
      <c r="A28" s="44">
        <v>501</v>
      </c>
      <c r="B28" s="75" t="s">
        <v>300</v>
      </c>
      <c r="C28" s="45">
        <v>61830.65</v>
      </c>
      <c r="D28" s="46"/>
      <c r="E28" s="45">
        <v>61830.65</v>
      </c>
      <c r="F28" s="45">
        <v>4243.02</v>
      </c>
      <c r="G28" s="46"/>
      <c r="H28" s="42">
        <f t="shared" si="0"/>
        <v>6.862324753176622</v>
      </c>
      <c r="L28" s="60"/>
      <c r="M28" s="81"/>
      <c r="N28" s="73"/>
      <c r="O28" s="62"/>
      <c r="P28" s="62"/>
      <c r="Q28" s="62"/>
      <c r="R28" s="59"/>
      <c r="S28" s="49"/>
    </row>
    <row r="29" spans="1:19" ht="15.75">
      <c r="A29" s="44">
        <v>502</v>
      </c>
      <c r="B29" s="75" t="s">
        <v>301</v>
      </c>
      <c r="C29" s="45">
        <v>106604.57</v>
      </c>
      <c r="D29" s="46"/>
      <c r="E29" s="45">
        <v>111505.57</v>
      </c>
      <c r="F29" s="45">
        <v>9140.71</v>
      </c>
      <c r="G29" s="46"/>
      <c r="H29" s="42">
        <f t="shared" si="0"/>
        <v>8.197536679109392</v>
      </c>
      <c r="L29" s="60"/>
      <c r="M29" s="79"/>
      <c r="N29" s="73"/>
      <c r="O29" s="62"/>
      <c r="P29" s="59"/>
      <c r="Q29" s="62"/>
      <c r="R29" s="59"/>
      <c r="S29" s="49"/>
    </row>
    <row r="30" spans="1:19" ht="15.75">
      <c r="A30" s="44">
        <v>503</v>
      </c>
      <c r="B30" s="75" t="s">
        <v>302</v>
      </c>
      <c r="C30" s="45">
        <v>28388.22</v>
      </c>
      <c r="D30" s="46"/>
      <c r="E30" s="45">
        <v>28388.22</v>
      </c>
      <c r="F30" s="45">
        <v>11100</v>
      </c>
      <c r="G30" s="46"/>
      <c r="H30" s="42">
        <f t="shared" si="0"/>
        <v>39.10072558265365</v>
      </c>
      <c r="L30" s="50"/>
      <c r="M30" s="51"/>
      <c r="N30" s="52"/>
      <c r="O30" s="53"/>
      <c r="P30" s="54"/>
      <c r="Q30" s="53"/>
      <c r="R30" s="59"/>
      <c r="S30" s="49"/>
    </row>
    <row r="31" spans="1:19" ht="31.5">
      <c r="A31" s="44">
        <v>505</v>
      </c>
      <c r="B31" s="75" t="s">
        <v>303</v>
      </c>
      <c r="C31" s="45">
        <v>8058.63</v>
      </c>
      <c r="D31" s="46"/>
      <c r="E31" s="45">
        <v>8058.63</v>
      </c>
      <c r="F31" s="45">
        <v>5811.28</v>
      </c>
      <c r="G31" s="46"/>
      <c r="H31" s="42">
        <f t="shared" si="0"/>
        <v>72.11250547549645</v>
      </c>
      <c r="L31" s="60"/>
      <c r="M31" s="79"/>
      <c r="N31" s="61"/>
      <c r="O31" s="62"/>
      <c r="P31" s="62"/>
      <c r="Q31" s="62"/>
      <c r="R31" s="59"/>
      <c r="S31" s="49"/>
    </row>
    <row r="32" spans="1:19" s="80" customFormat="1" ht="15.75">
      <c r="A32" s="32">
        <v>600</v>
      </c>
      <c r="B32" s="33" t="s">
        <v>304</v>
      </c>
      <c r="C32" s="34">
        <f>SUM(C33:C35)</f>
        <v>1154.45</v>
      </c>
      <c r="D32" s="36">
        <f>SUM(D35)</f>
        <v>0</v>
      </c>
      <c r="E32" s="34">
        <f>SUM(E33:E35)</f>
        <v>1154.45</v>
      </c>
      <c r="F32" s="34">
        <f>SUM(F33:F35)</f>
        <v>340.68</v>
      </c>
      <c r="G32" s="35"/>
      <c r="H32" s="37">
        <f t="shared" si="0"/>
        <v>29.510156351509377</v>
      </c>
      <c r="L32" s="60"/>
      <c r="M32" s="79"/>
      <c r="N32" s="61"/>
      <c r="O32" s="62"/>
      <c r="P32" s="59"/>
      <c r="Q32" s="62"/>
      <c r="R32" s="59"/>
      <c r="S32" s="82"/>
    </row>
    <row r="33" spans="1:19" s="80" customFormat="1" ht="15.75">
      <c r="A33" s="83">
        <v>602</v>
      </c>
      <c r="B33" s="75" t="s">
        <v>305</v>
      </c>
      <c r="C33" s="45">
        <v>344.4</v>
      </c>
      <c r="D33" s="46"/>
      <c r="E33" s="45">
        <v>344.4</v>
      </c>
      <c r="F33" s="45">
        <v>23.4</v>
      </c>
      <c r="G33" s="46"/>
      <c r="H33" s="42">
        <f t="shared" si="0"/>
        <v>6.794425087108014</v>
      </c>
      <c r="L33" s="60"/>
      <c r="M33" s="79"/>
      <c r="N33" s="61"/>
      <c r="O33" s="62"/>
      <c r="P33" s="59"/>
      <c r="Q33" s="62"/>
      <c r="R33" s="59"/>
      <c r="S33" s="82"/>
    </row>
    <row r="34" spans="1:19" s="80" customFormat="1" ht="31.5">
      <c r="A34" s="83">
        <v>603</v>
      </c>
      <c r="B34" s="75" t="s">
        <v>306</v>
      </c>
      <c r="C34" s="45">
        <v>485.5</v>
      </c>
      <c r="D34" s="46"/>
      <c r="E34" s="45">
        <v>485.5</v>
      </c>
      <c r="F34" s="45">
        <v>102.28</v>
      </c>
      <c r="G34" s="46"/>
      <c r="H34" s="42">
        <f t="shared" si="0"/>
        <v>21.06694129763131</v>
      </c>
      <c r="L34" s="60"/>
      <c r="M34" s="79"/>
      <c r="N34" s="61"/>
      <c r="O34" s="62"/>
      <c r="P34" s="59"/>
      <c r="Q34" s="62"/>
      <c r="R34" s="59"/>
      <c r="S34" s="82"/>
    </row>
    <row r="35" spans="1:19" s="80" customFormat="1" ht="15.75">
      <c r="A35" s="83">
        <v>605</v>
      </c>
      <c r="B35" s="75" t="s">
        <v>307</v>
      </c>
      <c r="C35" s="45">
        <v>324.55</v>
      </c>
      <c r="D35" s="46"/>
      <c r="E35" s="45">
        <v>324.55</v>
      </c>
      <c r="F35" s="45">
        <v>215</v>
      </c>
      <c r="G35" s="46"/>
      <c r="H35" s="42">
        <f t="shared" si="0"/>
        <v>66.24557079032506</v>
      </c>
      <c r="L35" s="60"/>
      <c r="M35" s="79"/>
      <c r="N35" s="73"/>
      <c r="O35" s="62"/>
      <c r="P35" s="62"/>
      <c r="Q35" s="62"/>
      <c r="R35" s="59"/>
      <c r="S35" s="82"/>
    </row>
    <row r="36" spans="1:19" s="80" customFormat="1" ht="15.75">
      <c r="A36" s="32">
        <v>700</v>
      </c>
      <c r="B36" s="33" t="s">
        <v>308</v>
      </c>
      <c r="C36" s="34">
        <f>SUM(C37:C40)</f>
        <v>761772.6599999999</v>
      </c>
      <c r="D36" s="35"/>
      <c r="E36" s="34">
        <f>SUM(E37:E40)</f>
        <v>761772.6599999999</v>
      </c>
      <c r="F36" s="34">
        <f>SUM(F37:F40)</f>
        <v>322645.50000000006</v>
      </c>
      <c r="G36" s="35"/>
      <c r="H36" s="37">
        <f t="shared" si="0"/>
        <v>42.35456546839054</v>
      </c>
      <c r="L36" s="60"/>
      <c r="M36" s="79"/>
      <c r="N36" s="61"/>
      <c r="O36" s="62"/>
      <c r="P36" s="59"/>
      <c r="Q36" s="62"/>
      <c r="R36" s="59"/>
      <c r="S36" s="82"/>
    </row>
    <row r="37" spans="1:19" s="80" customFormat="1" ht="15.75">
      <c r="A37" s="84">
        <v>701</v>
      </c>
      <c r="B37" s="75" t="s">
        <v>309</v>
      </c>
      <c r="C37" s="45">
        <v>273321.9</v>
      </c>
      <c r="D37" s="46"/>
      <c r="E37" s="45">
        <v>273321.9</v>
      </c>
      <c r="F37" s="45">
        <v>117495.49</v>
      </c>
      <c r="G37" s="46"/>
      <c r="H37" s="42">
        <f t="shared" si="0"/>
        <v>42.98795303266954</v>
      </c>
      <c r="L37" s="50"/>
      <c r="M37" s="51"/>
      <c r="N37" s="52"/>
      <c r="O37" s="52"/>
      <c r="P37" s="52"/>
      <c r="Q37" s="53"/>
      <c r="R37" s="59"/>
      <c r="S37" s="82"/>
    </row>
    <row r="38" spans="1:19" s="80" customFormat="1" ht="15.75">
      <c r="A38" s="84">
        <v>702</v>
      </c>
      <c r="B38" s="75" t="s">
        <v>310</v>
      </c>
      <c r="C38" s="45">
        <v>444681.48</v>
      </c>
      <c r="D38" s="46"/>
      <c r="E38" s="45">
        <v>444681.48</v>
      </c>
      <c r="F38" s="45">
        <v>185186.96</v>
      </c>
      <c r="G38" s="46"/>
      <c r="H38" s="42">
        <f t="shared" si="0"/>
        <v>41.644855549189955</v>
      </c>
      <c r="L38" s="85"/>
      <c r="M38" s="79"/>
      <c r="N38" s="61"/>
      <c r="O38" s="62"/>
      <c r="P38" s="59"/>
      <c r="Q38" s="62"/>
      <c r="R38" s="59"/>
      <c r="S38" s="82"/>
    </row>
    <row r="39" spans="1:19" s="80" customFormat="1" ht="15.75">
      <c r="A39" s="84">
        <v>707</v>
      </c>
      <c r="B39" s="75" t="s">
        <v>311</v>
      </c>
      <c r="C39" s="45">
        <v>19296.71</v>
      </c>
      <c r="D39" s="46"/>
      <c r="E39" s="45">
        <v>19296.71</v>
      </c>
      <c r="F39" s="45">
        <v>11596.34</v>
      </c>
      <c r="G39" s="46"/>
      <c r="H39" s="42">
        <f t="shared" si="0"/>
        <v>60.094907370220106</v>
      </c>
      <c r="L39" s="50"/>
      <c r="M39" s="51"/>
      <c r="N39" s="77"/>
      <c r="O39" s="53"/>
      <c r="P39" s="53"/>
      <c r="Q39" s="53"/>
      <c r="R39" s="59"/>
      <c r="S39" s="82"/>
    </row>
    <row r="40" spans="1:19" s="80" customFormat="1" ht="15.75">
      <c r="A40" s="84">
        <v>709</v>
      </c>
      <c r="B40" s="75" t="s">
        <v>312</v>
      </c>
      <c r="C40" s="45">
        <v>24472.57</v>
      </c>
      <c r="D40" s="46"/>
      <c r="E40" s="45">
        <v>24472.57</v>
      </c>
      <c r="F40" s="45">
        <v>8366.71</v>
      </c>
      <c r="G40" s="46"/>
      <c r="H40" s="42">
        <f t="shared" si="0"/>
        <v>34.18811346744538</v>
      </c>
      <c r="L40" s="86"/>
      <c r="M40" s="79"/>
      <c r="N40" s="73"/>
      <c r="O40" s="62"/>
      <c r="P40" s="59"/>
      <c r="Q40" s="62"/>
      <c r="R40" s="59"/>
      <c r="S40" s="82"/>
    </row>
    <row r="41" spans="1:19" s="80" customFormat="1" ht="15.75">
      <c r="A41" s="74">
        <v>800</v>
      </c>
      <c r="B41" s="33" t="s">
        <v>313</v>
      </c>
      <c r="C41" s="34">
        <f>SUM(C42:C43)</f>
        <v>65682.93000000001</v>
      </c>
      <c r="D41" s="35"/>
      <c r="E41" s="34">
        <f>SUM(E42:E43)</f>
        <v>65682.93000000001</v>
      </c>
      <c r="F41" s="34">
        <f>SUM(F42:F43)</f>
        <v>22815.440000000002</v>
      </c>
      <c r="G41" s="35"/>
      <c r="H41" s="37">
        <f t="shared" si="0"/>
        <v>34.735722051376214</v>
      </c>
      <c r="L41" s="86"/>
      <c r="M41" s="79"/>
      <c r="N41" s="73"/>
      <c r="O41" s="62"/>
      <c r="P41" s="62"/>
      <c r="Q41" s="62"/>
      <c r="R41" s="59"/>
      <c r="S41" s="82"/>
    </row>
    <row r="42" spans="1:19" s="80" customFormat="1" ht="15.75">
      <c r="A42" s="84">
        <v>801</v>
      </c>
      <c r="B42" s="75" t="s">
        <v>314</v>
      </c>
      <c r="C42" s="45">
        <v>53033.37</v>
      </c>
      <c r="D42" s="46"/>
      <c r="E42" s="45">
        <v>53033.37</v>
      </c>
      <c r="F42" s="45">
        <v>18499.7</v>
      </c>
      <c r="G42" s="46"/>
      <c r="H42" s="42">
        <f t="shared" si="0"/>
        <v>34.883131130456164</v>
      </c>
      <c r="L42" s="86"/>
      <c r="M42" s="79"/>
      <c r="N42" s="73"/>
      <c r="O42" s="62"/>
      <c r="P42" s="62"/>
      <c r="Q42" s="62"/>
      <c r="R42" s="59"/>
      <c r="S42" s="82"/>
    </row>
    <row r="43" spans="1:19" s="80" customFormat="1" ht="15.75">
      <c r="A43" s="84">
        <v>804</v>
      </c>
      <c r="B43" s="75" t="s">
        <v>315</v>
      </c>
      <c r="C43" s="45">
        <v>12649.56</v>
      </c>
      <c r="D43" s="46"/>
      <c r="E43" s="45">
        <v>12649.56</v>
      </c>
      <c r="F43" s="45">
        <v>4315.74</v>
      </c>
      <c r="G43" s="46"/>
      <c r="H43" s="42">
        <f t="shared" si="0"/>
        <v>34.117708442032765</v>
      </c>
      <c r="L43" s="86"/>
      <c r="M43" s="79"/>
      <c r="N43" s="73"/>
      <c r="O43" s="62"/>
      <c r="P43" s="59"/>
      <c r="Q43" s="62"/>
      <c r="R43" s="59"/>
      <c r="S43" s="82"/>
    </row>
    <row r="44" spans="1:19" s="80" customFormat="1" ht="15.75">
      <c r="A44" s="87">
        <v>900</v>
      </c>
      <c r="B44" s="33" t="s">
        <v>316</v>
      </c>
      <c r="C44" s="34">
        <f>SUM(C45:C45)</f>
        <v>325.4</v>
      </c>
      <c r="D44" s="35"/>
      <c r="E44" s="34">
        <f>SUM(E45:E45)</f>
        <v>325.4</v>
      </c>
      <c r="F44" s="34">
        <f>SUM(F45:F45)</f>
        <v>0</v>
      </c>
      <c r="G44" s="35"/>
      <c r="H44" s="42">
        <f t="shared" si="0"/>
        <v>0</v>
      </c>
      <c r="L44" s="76"/>
      <c r="M44" s="51"/>
      <c r="N44" s="77"/>
      <c r="O44" s="53"/>
      <c r="P44" s="53"/>
      <c r="Q44" s="53"/>
      <c r="R44" s="59"/>
      <c r="S44" s="82"/>
    </row>
    <row r="45" spans="1:19" s="80" customFormat="1" ht="15.75">
      <c r="A45" s="84">
        <v>909</v>
      </c>
      <c r="B45" s="75" t="s">
        <v>317</v>
      </c>
      <c r="C45" s="45">
        <v>325.4</v>
      </c>
      <c r="D45" s="46"/>
      <c r="E45" s="45">
        <v>325.4</v>
      </c>
      <c r="F45" s="45">
        <v>0</v>
      </c>
      <c r="G45" s="46"/>
      <c r="H45" s="42">
        <f t="shared" si="0"/>
        <v>0</v>
      </c>
      <c r="L45" s="86"/>
      <c r="M45" s="79"/>
      <c r="N45" s="73"/>
      <c r="O45" s="62"/>
      <c r="P45" s="62"/>
      <c r="Q45" s="62"/>
      <c r="R45" s="59"/>
      <c r="S45" s="82"/>
    </row>
    <row r="46" spans="1:19" s="80" customFormat="1" ht="15.75">
      <c r="A46" s="88">
        <v>1000</v>
      </c>
      <c r="B46" s="33" t="s">
        <v>318</v>
      </c>
      <c r="C46" s="34">
        <f>SUM(C47:C50)</f>
        <v>109684.25</v>
      </c>
      <c r="D46" s="35"/>
      <c r="E46" s="34">
        <f>SUM(E47:E50)</f>
        <v>109684.253</v>
      </c>
      <c r="F46" s="34">
        <f>SUM(F47:F50)</f>
        <v>55684.27</v>
      </c>
      <c r="G46" s="35"/>
      <c r="H46" s="37">
        <f t="shared" si="0"/>
        <v>50.767788882147016</v>
      </c>
      <c r="L46" s="86"/>
      <c r="M46" s="79"/>
      <c r="N46" s="73"/>
      <c r="O46" s="62"/>
      <c r="P46" s="62"/>
      <c r="Q46" s="62"/>
      <c r="R46" s="59"/>
      <c r="S46" s="82"/>
    </row>
    <row r="47" spans="1:19" s="80" customFormat="1" ht="15.75">
      <c r="A47" s="89">
        <v>1001</v>
      </c>
      <c r="B47" s="75" t="s">
        <v>319</v>
      </c>
      <c r="C47" s="45">
        <v>6897.38</v>
      </c>
      <c r="D47" s="46"/>
      <c r="E47" s="45">
        <v>6897.38</v>
      </c>
      <c r="F47" s="45">
        <v>2064.84</v>
      </c>
      <c r="G47" s="46"/>
      <c r="H47" s="42">
        <f t="shared" si="0"/>
        <v>29.936584616187595</v>
      </c>
      <c r="L47" s="90"/>
      <c r="M47" s="51"/>
      <c r="N47" s="77"/>
      <c r="O47" s="53"/>
      <c r="P47" s="54"/>
      <c r="Q47" s="53"/>
      <c r="R47" s="59"/>
      <c r="S47" s="82"/>
    </row>
    <row r="48" spans="1:19" s="80" customFormat="1" ht="15.75">
      <c r="A48" s="89">
        <v>1002</v>
      </c>
      <c r="B48" s="75" t="s">
        <v>320</v>
      </c>
      <c r="C48" s="45">
        <v>2272.8</v>
      </c>
      <c r="D48" s="46"/>
      <c r="E48" s="45">
        <v>2272.8</v>
      </c>
      <c r="F48" s="45">
        <v>940</v>
      </c>
      <c r="G48" s="46"/>
      <c r="H48" s="42">
        <f t="shared" si="0"/>
        <v>41.35867652235128</v>
      </c>
      <c r="L48" s="86"/>
      <c r="M48" s="79"/>
      <c r="N48" s="73"/>
      <c r="O48" s="62"/>
      <c r="P48" s="62"/>
      <c r="Q48" s="62"/>
      <c r="R48" s="59"/>
      <c r="S48" s="82"/>
    </row>
    <row r="49" spans="1:19" s="91" customFormat="1" ht="15.75">
      <c r="A49" s="89">
        <v>1003</v>
      </c>
      <c r="B49" s="75" t="s">
        <v>321</v>
      </c>
      <c r="C49" s="45">
        <v>93008.97</v>
      </c>
      <c r="D49" s="46"/>
      <c r="E49" s="45">
        <v>93008.97</v>
      </c>
      <c r="F49" s="45">
        <v>51346.33</v>
      </c>
      <c r="G49" s="46"/>
      <c r="H49" s="42">
        <f t="shared" si="0"/>
        <v>55.205782840085206</v>
      </c>
      <c r="L49" s="92"/>
      <c r="M49" s="51"/>
      <c r="N49" s="77"/>
      <c r="O49" s="53"/>
      <c r="P49" s="54"/>
      <c r="Q49" s="53"/>
      <c r="R49" s="59"/>
      <c r="S49" s="93"/>
    </row>
    <row r="50" spans="1:19" s="80" customFormat="1" ht="15.75">
      <c r="A50" s="89">
        <v>1006</v>
      </c>
      <c r="B50" s="75" t="s">
        <v>322</v>
      </c>
      <c r="C50" s="45">
        <v>7505.1</v>
      </c>
      <c r="D50" s="46"/>
      <c r="E50" s="45">
        <v>7505.103</v>
      </c>
      <c r="F50" s="45">
        <v>1333.1</v>
      </c>
      <c r="G50" s="46"/>
      <c r="H50" s="42">
        <f t="shared" si="0"/>
        <v>17.76258100654981</v>
      </c>
      <c r="L50" s="94"/>
      <c r="M50" s="79"/>
      <c r="N50" s="73"/>
      <c r="O50" s="62"/>
      <c r="P50" s="59"/>
      <c r="Q50" s="62"/>
      <c r="R50" s="59"/>
      <c r="S50" s="82"/>
    </row>
    <row r="51" spans="1:19" s="80" customFormat="1" ht="15.75">
      <c r="A51" s="88">
        <v>1100</v>
      </c>
      <c r="B51" s="33" t="s">
        <v>323</v>
      </c>
      <c r="C51" s="34">
        <f>SUM(C52:C52)</f>
        <v>14176.32</v>
      </c>
      <c r="D51" s="35"/>
      <c r="E51" s="34">
        <f>SUM(E52:E52)</f>
        <v>14176.32</v>
      </c>
      <c r="F51" s="34">
        <f>SUM(F52:F52)</f>
        <v>7457.02</v>
      </c>
      <c r="G51" s="35"/>
      <c r="H51" s="37">
        <f t="shared" si="0"/>
        <v>52.601944651362274</v>
      </c>
      <c r="L51" s="94"/>
      <c r="M51" s="79"/>
      <c r="N51" s="73"/>
      <c r="O51" s="62"/>
      <c r="P51" s="62"/>
      <c r="Q51" s="62"/>
      <c r="R51" s="59"/>
      <c r="S51" s="82"/>
    </row>
    <row r="52" spans="1:19" s="80" customFormat="1" ht="15.75">
      <c r="A52" s="89">
        <v>1101</v>
      </c>
      <c r="B52" s="75" t="s">
        <v>324</v>
      </c>
      <c r="C52" s="45">
        <v>14176.32</v>
      </c>
      <c r="D52" s="46"/>
      <c r="E52" s="45">
        <v>14176.32</v>
      </c>
      <c r="F52" s="45">
        <v>7457.02</v>
      </c>
      <c r="G52" s="46"/>
      <c r="H52" s="42">
        <f t="shared" si="0"/>
        <v>52.601944651362274</v>
      </c>
      <c r="L52" s="94"/>
      <c r="M52" s="79"/>
      <c r="N52" s="73"/>
      <c r="O52" s="62"/>
      <c r="P52" s="59"/>
      <c r="Q52" s="62"/>
      <c r="R52" s="59"/>
      <c r="S52" s="82"/>
    </row>
    <row r="53" spans="1:19" s="80" customFormat="1" ht="15.75">
      <c r="A53" s="88">
        <v>1200</v>
      </c>
      <c r="B53" s="33" t="s">
        <v>325</v>
      </c>
      <c r="C53" s="34">
        <f>SUM(C54+C55)</f>
        <v>3938.19</v>
      </c>
      <c r="D53" s="37"/>
      <c r="E53" s="34">
        <f>SUM(E54+E55)</f>
        <v>3938.19</v>
      </c>
      <c r="F53" s="34">
        <f>SUM(F54+F55)</f>
        <v>1800</v>
      </c>
      <c r="G53" s="35"/>
      <c r="H53" s="37">
        <f t="shared" si="0"/>
        <v>45.70627623349813</v>
      </c>
      <c r="L53" s="94"/>
      <c r="M53" s="79"/>
      <c r="N53" s="73"/>
      <c r="O53" s="62"/>
      <c r="P53" s="62"/>
      <c r="Q53" s="62"/>
      <c r="R53" s="59"/>
      <c r="S53" s="82"/>
    </row>
    <row r="54" spans="1:19" s="80" customFormat="1" ht="15.75">
      <c r="A54" s="89">
        <v>1201</v>
      </c>
      <c r="B54" s="75" t="s">
        <v>326</v>
      </c>
      <c r="C54" s="45">
        <v>1938.19</v>
      </c>
      <c r="D54" s="46"/>
      <c r="E54" s="45">
        <v>1938.19</v>
      </c>
      <c r="F54" s="45">
        <v>800</v>
      </c>
      <c r="G54" s="46"/>
      <c r="H54" s="42">
        <f t="shared" si="0"/>
        <v>41.27562313292298</v>
      </c>
      <c r="L54" s="92"/>
      <c r="M54" s="51"/>
      <c r="N54" s="77"/>
      <c r="O54" s="53"/>
      <c r="P54" s="53"/>
      <c r="Q54" s="53"/>
      <c r="R54" s="59"/>
      <c r="S54" s="82"/>
    </row>
    <row r="55" spans="1:19" s="80" customFormat="1" ht="15.75">
      <c r="A55" s="89">
        <v>1202</v>
      </c>
      <c r="B55" s="75" t="s">
        <v>327</v>
      </c>
      <c r="C55" s="45">
        <v>2000</v>
      </c>
      <c r="D55" s="46"/>
      <c r="E55" s="45">
        <v>2000</v>
      </c>
      <c r="F55" s="45">
        <v>1000</v>
      </c>
      <c r="G55" s="46"/>
      <c r="H55" s="42">
        <f t="shared" si="0"/>
        <v>50</v>
      </c>
      <c r="L55" s="94"/>
      <c r="M55" s="79"/>
      <c r="N55" s="73"/>
      <c r="O55" s="62"/>
      <c r="P55" s="59"/>
      <c r="Q55" s="62"/>
      <c r="R55" s="59"/>
      <c r="S55" s="82"/>
    </row>
    <row r="56" spans="1:19" s="80" customFormat="1" ht="31.5">
      <c r="A56" s="88">
        <v>1300</v>
      </c>
      <c r="B56" s="33" t="s">
        <v>328</v>
      </c>
      <c r="C56" s="34">
        <f>SUM(C57)</f>
        <v>211.45</v>
      </c>
      <c r="D56" s="35"/>
      <c r="E56" s="34">
        <f>SUM(E57)</f>
        <v>211.45</v>
      </c>
      <c r="F56" s="34">
        <v>5.52</v>
      </c>
      <c r="G56" s="35"/>
      <c r="H56" s="37">
        <f t="shared" si="0"/>
        <v>2.610546228422795</v>
      </c>
      <c r="L56" s="92"/>
      <c r="M56" s="51"/>
      <c r="N56" s="77"/>
      <c r="O56" s="53"/>
      <c r="P56" s="53"/>
      <c r="Q56" s="53"/>
      <c r="R56" s="59"/>
      <c r="S56" s="82"/>
    </row>
    <row r="57" spans="1:19" s="80" customFormat="1" ht="31.5">
      <c r="A57" s="89">
        <v>1301</v>
      </c>
      <c r="B57" s="75" t="s">
        <v>329</v>
      </c>
      <c r="C57" s="45">
        <v>211.45</v>
      </c>
      <c r="D57" s="46"/>
      <c r="E57" s="45">
        <v>211.45</v>
      </c>
      <c r="F57" s="45">
        <v>5.52</v>
      </c>
      <c r="G57" s="35"/>
      <c r="H57" s="42">
        <f t="shared" si="0"/>
        <v>2.610546228422795</v>
      </c>
      <c r="L57" s="94"/>
      <c r="M57" s="79"/>
      <c r="N57" s="73"/>
      <c r="O57" s="62"/>
      <c r="P57" s="59"/>
      <c r="Q57" s="62"/>
      <c r="R57" s="59"/>
      <c r="S57" s="82"/>
    </row>
    <row r="58" spans="1:19" ht="15.75">
      <c r="A58" s="95"/>
      <c r="B58" s="96" t="s">
        <v>330</v>
      </c>
      <c r="C58" s="34">
        <f>SUM(C6+C15+C20+C27+C32+C36+C41+C44+C46+C51+C53+C56)</f>
        <v>1357558.0299999998</v>
      </c>
      <c r="D58" s="36">
        <f>SUM(D6+D15+D20+D27+D32+D36+D41+D44+D46+D51+D53+D56)</f>
        <v>0</v>
      </c>
      <c r="E58" s="34">
        <f>SUM(E6+E15+E20+E27+E32+E36+E41+E44+E46+E51+E53+E56)</f>
        <v>1357558.0329999998</v>
      </c>
      <c r="F58" s="34">
        <f>SUM(F6+F15+F20+F27+F32+F36+F41+F44+F46+F51+F53+F56)</f>
        <v>482030.8770000001</v>
      </c>
      <c r="G58" s="97"/>
      <c r="H58" s="37">
        <f t="shared" si="0"/>
        <v>35.50720229136607</v>
      </c>
      <c r="L58" s="94"/>
      <c r="M58" s="79"/>
      <c r="N58" s="61"/>
      <c r="O58" s="62"/>
      <c r="P58" s="59"/>
      <c r="Q58" s="62"/>
      <c r="R58" s="59"/>
      <c r="S58" s="49"/>
    </row>
    <row r="59" spans="1:19" ht="15.75">
      <c r="A59" s="30"/>
      <c r="B59" s="30"/>
      <c r="C59" s="30"/>
      <c r="D59" s="30"/>
      <c r="E59" s="30"/>
      <c r="F59" s="98"/>
      <c r="G59" s="30"/>
      <c r="H59" s="30"/>
      <c r="L59" s="92"/>
      <c r="M59" s="51"/>
      <c r="N59" s="77"/>
      <c r="O59" s="53"/>
      <c r="P59" s="53"/>
      <c r="Q59" s="53"/>
      <c r="R59" s="59"/>
      <c r="S59" s="49"/>
    </row>
    <row r="60" spans="12:19" ht="15">
      <c r="L60" s="100"/>
      <c r="M60" s="100"/>
      <c r="N60" s="100"/>
      <c r="O60" s="100"/>
      <c r="P60" s="100"/>
      <c r="Q60" s="100"/>
      <c r="R60" s="100"/>
      <c r="S60" s="49"/>
    </row>
    <row r="61" spans="1:19" ht="15" customHeight="1">
      <c r="A61" s="188" t="s">
        <v>412</v>
      </c>
      <c r="B61" s="188"/>
      <c r="C61" s="188"/>
      <c r="D61" s="188"/>
      <c r="E61" s="188"/>
      <c r="F61" s="188"/>
      <c r="G61" s="188"/>
      <c r="H61" s="188"/>
      <c r="L61" s="100"/>
      <c r="M61" s="100"/>
      <c r="N61" s="100"/>
      <c r="O61" s="100"/>
      <c r="P61" s="100"/>
      <c r="Q61" s="100"/>
      <c r="R61" s="100"/>
      <c r="S61" s="49"/>
    </row>
    <row r="62" spans="1:19" ht="15.75">
      <c r="A62" s="188"/>
      <c r="B62" s="188"/>
      <c r="C62" s="188"/>
      <c r="D62" s="188"/>
      <c r="E62" s="188"/>
      <c r="F62" s="188"/>
      <c r="G62" s="188"/>
      <c r="H62" s="188"/>
      <c r="L62" s="101"/>
      <c r="M62" s="101"/>
      <c r="N62" s="101"/>
      <c r="O62" s="101"/>
      <c r="P62" s="101"/>
      <c r="Q62" s="101"/>
      <c r="R62" s="101"/>
      <c r="S62" s="49"/>
    </row>
    <row r="63" spans="1:19" ht="12.75" customHeight="1">
      <c r="A63" s="188"/>
      <c r="B63" s="188"/>
      <c r="C63" s="188"/>
      <c r="D63" s="188"/>
      <c r="E63" s="188"/>
      <c r="F63" s="188"/>
      <c r="G63" s="188"/>
      <c r="H63" s="188"/>
      <c r="L63" s="49"/>
      <c r="M63" s="49"/>
      <c r="N63" s="49"/>
      <c r="O63" s="49"/>
      <c r="P63" s="49"/>
      <c r="Q63" s="49"/>
      <c r="R63" s="49"/>
      <c r="S63" s="49"/>
    </row>
    <row r="64" spans="1:19" ht="44.25" customHeight="1">
      <c r="A64" s="188"/>
      <c r="B64" s="188"/>
      <c r="C64" s="188"/>
      <c r="D64" s="188"/>
      <c r="E64" s="188"/>
      <c r="F64" s="188"/>
      <c r="G64" s="188"/>
      <c r="H64" s="188"/>
      <c r="L64" s="102"/>
      <c r="M64" s="102"/>
      <c r="N64" s="102"/>
      <c r="O64" s="102"/>
      <c r="P64" s="102"/>
      <c r="Q64" s="102"/>
      <c r="R64" s="102"/>
      <c r="S64" s="49"/>
    </row>
    <row r="65" spans="1:19" ht="12.75" customHeight="1" hidden="1">
      <c r="A65" s="188"/>
      <c r="B65" s="188"/>
      <c r="C65" s="188"/>
      <c r="D65" s="188"/>
      <c r="E65" s="188"/>
      <c r="F65" s="188"/>
      <c r="G65" s="188"/>
      <c r="H65" s="188"/>
      <c r="L65" s="102"/>
      <c r="M65" s="102"/>
      <c r="N65" s="102"/>
      <c r="O65" s="102"/>
      <c r="P65" s="102"/>
      <c r="Q65" s="102"/>
      <c r="R65" s="102"/>
      <c r="S65" s="49"/>
    </row>
    <row r="66" spans="12:19" ht="12.75" customHeight="1">
      <c r="L66" s="102"/>
      <c r="M66" s="102"/>
      <c r="N66" s="102"/>
      <c r="O66" s="102"/>
      <c r="P66" s="102"/>
      <c r="Q66" s="102"/>
      <c r="R66" s="102"/>
      <c r="S66" s="49"/>
    </row>
    <row r="67" spans="12:19" ht="12.75" customHeight="1">
      <c r="L67" s="102"/>
      <c r="M67" s="102"/>
      <c r="N67" s="102"/>
      <c r="O67" s="102"/>
      <c r="P67" s="102"/>
      <c r="Q67" s="102"/>
      <c r="R67" s="102"/>
      <c r="S67" s="49"/>
    </row>
    <row r="68" spans="12:19" ht="12.75" customHeight="1">
      <c r="L68" s="102"/>
      <c r="M68" s="102"/>
      <c r="N68" s="102"/>
      <c r="O68" s="102"/>
      <c r="P68" s="102"/>
      <c r="Q68" s="102"/>
      <c r="R68" s="102"/>
      <c r="S68" s="49"/>
    </row>
    <row r="69" spans="12:19" ht="15">
      <c r="L69" s="49"/>
      <c r="M69" s="49"/>
      <c r="N69" s="49"/>
      <c r="O69" s="49"/>
      <c r="P69" s="49"/>
      <c r="Q69" s="49"/>
      <c r="R69" s="49"/>
      <c r="S69" s="49"/>
    </row>
  </sheetData>
  <mergeCells count="4">
    <mergeCell ref="A1:H1"/>
    <mergeCell ref="A2:H2"/>
    <mergeCell ref="F3:H3"/>
    <mergeCell ref="A61:H6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6" copies="0"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topLeftCell="A16">
      <selection activeCell="E24" sqref="E24"/>
    </sheetView>
  </sheetViews>
  <sheetFormatPr defaultColWidth="9.140625" defaultRowHeight="15"/>
  <cols>
    <col min="2" max="2" width="43.421875" style="0" customWidth="1"/>
    <col min="3" max="3" width="31.28125" style="0" customWidth="1"/>
    <col min="4" max="4" width="13.140625" style="0" customWidth="1"/>
    <col min="5" max="5" width="12.8515625" style="0" customWidth="1"/>
    <col min="6" max="6" width="14.00390625" style="0" customWidth="1"/>
  </cols>
  <sheetData>
    <row r="2" spans="1:9" ht="15.75" customHeight="1">
      <c r="A2" s="189" t="s">
        <v>338</v>
      </c>
      <c r="B2" s="189"/>
      <c r="C2" s="189"/>
      <c r="D2" s="189"/>
      <c r="E2" s="189"/>
      <c r="F2" s="189"/>
      <c r="G2" s="111"/>
      <c r="H2" s="111"/>
      <c r="I2" s="111"/>
    </row>
    <row r="3" spans="1:9" ht="15.75">
      <c r="A3" s="189"/>
      <c r="B3" s="189"/>
      <c r="C3" s="189"/>
      <c r="D3" s="189"/>
      <c r="E3" s="189"/>
      <c r="F3" s="189"/>
      <c r="G3" s="111"/>
      <c r="H3" s="111"/>
      <c r="I3" s="111"/>
    </row>
    <row r="4" spans="1:6" ht="15.75">
      <c r="A4" s="190" t="s">
        <v>410</v>
      </c>
      <c r="B4" s="190"/>
      <c r="C4" s="190"/>
      <c r="D4" s="190"/>
      <c r="E4" s="190"/>
      <c r="F4" s="190"/>
    </row>
    <row r="5" spans="1:6" ht="76.5">
      <c r="A5" s="114" t="s">
        <v>339</v>
      </c>
      <c r="B5" s="114" t="s">
        <v>340</v>
      </c>
      <c r="C5" s="114" t="s">
        <v>341</v>
      </c>
      <c r="D5" s="114" t="s">
        <v>393</v>
      </c>
      <c r="E5" s="112" t="s">
        <v>398</v>
      </c>
      <c r="F5" s="112" t="s">
        <v>394</v>
      </c>
    </row>
    <row r="6" spans="1:6" ht="15">
      <c r="A6" s="115">
        <v>1</v>
      </c>
      <c r="B6" s="116">
        <v>2</v>
      </c>
      <c r="C6" s="116">
        <v>3</v>
      </c>
      <c r="D6" s="115">
        <v>4</v>
      </c>
      <c r="E6" s="113"/>
      <c r="F6" s="113"/>
    </row>
    <row r="7" spans="1:6" ht="31.5">
      <c r="A7" s="117" t="s">
        <v>342</v>
      </c>
      <c r="B7" s="118" t="s">
        <v>343</v>
      </c>
      <c r="C7" s="119" t="s">
        <v>344</v>
      </c>
      <c r="D7" s="125">
        <f>SUM(D8)</f>
        <v>79420.17000000001</v>
      </c>
      <c r="E7" s="125">
        <f>SUM(E8)</f>
        <v>-16444.95</v>
      </c>
      <c r="F7" s="131" t="s">
        <v>395</v>
      </c>
    </row>
    <row r="8" spans="1:6" ht="47.25">
      <c r="A8" s="117" t="s">
        <v>345</v>
      </c>
      <c r="B8" s="118" t="s">
        <v>346</v>
      </c>
      <c r="C8" s="119" t="s">
        <v>347</v>
      </c>
      <c r="D8" s="125">
        <f>SUM(D9+D14+D23)</f>
        <v>79420.17000000001</v>
      </c>
      <c r="E8" s="125">
        <f>SUM(E9+E14+E23)</f>
        <v>-16444.95</v>
      </c>
      <c r="F8" s="131" t="s">
        <v>395</v>
      </c>
    </row>
    <row r="9" spans="1:6" ht="31.5">
      <c r="A9" s="120" t="s">
        <v>348</v>
      </c>
      <c r="B9" s="121" t="s">
        <v>349</v>
      </c>
      <c r="C9" s="122" t="s">
        <v>350</v>
      </c>
      <c r="D9" s="126">
        <f>SUM(D10-D12)</f>
        <v>0</v>
      </c>
      <c r="E9" s="126">
        <f>SUM(E10-E12)</f>
        <v>0</v>
      </c>
      <c r="F9" s="131" t="s">
        <v>395</v>
      </c>
    </row>
    <row r="10" spans="1:6" ht="49.5" customHeight="1">
      <c r="A10" s="120" t="s">
        <v>351</v>
      </c>
      <c r="B10" s="121" t="s">
        <v>352</v>
      </c>
      <c r="C10" s="122" t="s">
        <v>353</v>
      </c>
      <c r="D10" s="126">
        <f>SUM(D11)</f>
        <v>10000</v>
      </c>
      <c r="E10" s="126">
        <f>SUM(E11)</f>
        <v>0</v>
      </c>
      <c r="F10" s="129" t="s">
        <v>395</v>
      </c>
    </row>
    <row r="11" spans="1:6" ht="47.25">
      <c r="A11" s="120" t="s">
        <v>354</v>
      </c>
      <c r="B11" s="121" t="s">
        <v>355</v>
      </c>
      <c r="C11" s="122" t="s">
        <v>356</v>
      </c>
      <c r="D11" s="126">
        <v>10000</v>
      </c>
      <c r="E11" s="128">
        <v>0</v>
      </c>
      <c r="F11" s="129" t="s">
        <v>395</v>
      </c>
    </row>
    <row r="12" spans="1:6" ht="47.25">
      <c r="A12" s="120" t="s">
        <v>357</v>
      </c>
      <c r="B12" s="121" t="s">
        <v>358</v>
      </c>
      <c r="C12" s="122" t="s">
        <v>359</v>
      </c>
      <c r="D12" s="126">
        <f>SUM(D13)</f>
        <v>10000</v>
      </c>
      <c r="E12" s="126">
        <f>SUM(E13)</f>
        <v>0</v>
      </c>
      <c r="F12" s="129" t="s">
        <v>395</v>
      </c>
    </row>
    <row r="13" spans="1:6" ht="47.25">
      <c r="A13" s="120" t="s">
        <v>360</v>
      </c>
      <c r="B13" s="121" t="s">
        <v>361</v>
      </c>
      <c r="C13" s="123" t="s">
        <v>362</v>
      </c>
      <c r="D13" s="126">
        <v>10000</v>
      </c>
      <c r="E13" s="128">
        <v>0</v>
      </c>
      <c r="F13" s="129" t="s">
        <v>395</v>
      </c>
    </row>
    <row r="14" spans="1:6" ht="47.25">
      <c r="A14" s="120" t="s">
        <v>363</v>
      </c>
      <c r="B14" s="121" t="s">
        <v>364</v>
      </c>
      <c r="C14" s="122" t="s">
        <v>365</v>
      </c>
      <c r="D14" s="126">
        <f>SUM(D15-D17)</f>
        <v>-4676.9</v>
      </c>
      <c r="E14" s="126">
        <f>SUM(E15-E17)</f>
        <v>-3479</v>
      </c>
      <c r="F14" s="129">
        <f>E14/D14</f>
        <v>0.7438688019842203</v>
      </c>
    </row>
    <row r="15" spans="1:6" ht="63">
      <c r="A15" s="120" t="s">
        <v>366</v>
      </c>
      <c r="B15" s="121" t="s">
        <v>367</v>
      </c>
      <c r="C15" s="122" t="s">
        <v>368</v>
      </c>
      <c r="D15" s="126">
        <f>SUM(D16)</f>
        <v>10000</v>
      </c>
      <c r="E15" s="126">
        <f>SUM(E16)</f>
        <v>0</v>
      </c>
      <c r="F15" s="129" t="s">
        <v>395</v>
      </c>
    </row>
    <row r="16" spans="1:6" ht="63">
      <c r="A16" s="120" t="s">
        <v>369</v>
      </c>
      <c r="B16" s="121" t="s">
        <v>370</v>
      </c>
      <c r="C16" s="122" t="s">
        <v>371</v>
      </c>
      <c r="D16" s="126">
        <v>10000</v>
      </c>
      <c r="E16" s="128">
        <v>0</v>
      </c>
      <c r="F16" s="129" t="s">
        <v>395</v>
      </c>
    </row>
    <row r="17" spans="1:6" ht="78.75">
      <c r="A17" s="120" t="s">
        <v>372</v>
      </c>
      <c r="B17" s="121" t="s">
        <v>373</v>
      </c>
      <c r="C17" s="122" t="s">
        <v>374</v>
      </c>
      <c r="D17" s="126">
        <f>SUM(D18)</f>
        <v>14676.9</v>
      </c>
      <c r="E17" s="126">
        <f>SUM(E18)</f>
        <v>3479</v>
      </c>
      <c r="F17" s="129">
        <f>E18/D18</f>
        <v>0.23703915677016263</v>
      </c>
    </row>
    <row r="18" spans="1:6" ht="78.75">
      <c r="A18" s="120" t="s">
        <v>375</v>
      </c>
      <c r="B18" s="124" t="s">
        <v>376</v>
      </c>
      <c r="C18" s="122" t="s">
        <v>377</v>
      </c>
      <c r="D18" s="126">
        <v>14676.9</v>
      </c>
      <c r="E18" s="128">
        <v>3479</v>
      </c>
      <c r="F18" s="129">
        <f>E18/D18</f>
        <v>0.23703915677016263</v>
      </c>
    </row>
    <row r="19" spans="1:6" ht="47.25">
      <c r="A19" s="120" t="s">
        <v>378</v>
      </c>
      <c r="B19" s="121" t="s">
        <v>379</v>
      </c>
      <c r="C19" s="122" t="s">
        <v>380</v>
      </c>
      <c r="D19" s="126">
        <f>SUM(D20)</f>
        <v>0</v>
      </c>
      <c r="E19" s="126">
        <f>SUM(E20)</f>
        <v>0</v>
      </c>
      <c r="F19" s="129" t="s">
        <v>395</v>
      </c>
    </row>
    <row r="20" spans="1:6" ht="127.5" customHeight="1">
      <c r="A20" s="120" t="s">
        <v>381</v>
      </c>
      <c r="B20" s="124" t="s">
        <v>382</v>
      </c>
      <c r="C20" s="122" t="s">
        <v>383</v>
      </c>
      <c r="D20" s="126">
        <v>0</v>
      </c>
      <c r="E20" s="128">
        <v>0</v>
      </c>
      <c r="F20" s="129" t="s">
        <v>395</v>
      </c>
    </row>
    <row r="21" spans="1:6" ht="51" customHeight="1">
      <c r="A21" s="120" t="s">
        <v>384</v>
      </c>
      <c r="B21" s="121" t="s">
        <v>385</v>
      </c>
      <c r="C21" s="122" t="s">
        <v>386</v>
      </c>
      <c r="D21" s="126">
        <f>SUM(D22)</f>
        <v>0</v>
      </c>
      <c r="E21" s="126">
        <f>SUM(E22)</f>
        <v>0</v>
      </c>
      <c r="F21" s="129" t="s">
        <v>395</v>
      </c>
    </row>
    <row r="22" spans="1:6" ht="67.5" customHeight="1">
      <c r="A22" s="120" t="s">
        <v>387</v>
      </c>
      <c r="B22" s="121" t="s">
        <v>388</v>
      </c>
      <c r="C22" s="122" t="s">
        <v>389</v>
      </c>
      <c r="D22" s="126">
        <v>0</v>
      </c>
      <c r="E22" s="130">
        <v>0</v>
      </c>
      <c r="F22" s="129" t="s">
        <v>395</v>
      </c>
    </row>
    <row r="23" spans="1:6" ht="34.5" customHeight="1">
      <c r="A23" s="120" t="s">
        <v>390</v>
      </c>
      <c r="B23" s="121" t="s">
        <v>391</v>
      </c>
      <c r="C23" s="122" t="s">
        <v>392</v>
      </c>
      <c r="D23" s="127">
        <v>84097.07</v>
      </c>
      <c r="E23" s="177">
        <v>-12965.95</v>
      </c>
      <c r="F23" s="131" t="s">
        <v>395</v>
      </c>
    </row>
  </sheetData>
  <mergeCells count="2">
    <mergeCell ref="A2:F3"/>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copies="0" r:id="rId1"/>
</worksheet>
</file>

<file path=xl/worksheets/sheet4.xml><?xml version="1.0" encoding="utf-8"?>
<worksheet xmlns="http://schemas.openxmlformats.org/spreadsheetml/2006/main" xmlns:r="http://schemas.openxmlformats.org/officeDocument/2006/relationships">
  <sheetPr>
    <pageSetUpPr fitToPage="1"/>
  </sheetPr>
  <dimension ref="B2:C6"/>
  <sheetViews>
    <sheetView workbookViewId="0" topLeftCell="A1">
      <selection activeCell="E12" sqref="E12"/>
    </sheetView>
  </sheetViews>
  <sheetFormatPr defaultColWidth="9.140625" defaultRowHeight="15"/>
  <cols>
    <col min="2" max="2" width="49.421875" style="0" customWidth="1"/>
    <col min="3" max="3" width="34.8515625" style="0" customWidth="1"/>
  </cols>
  <sheetData>
    <row r="2" spans="2:3" ht="18" customHeight="1">
      <c r="B2" s="191" t="s">
        <v>333</v>
      </c>
      <c r="C2" s="191"/>
    </row>
    <row r="3" spans="2:3" s="9" customFormat="1" ht="19.5" customHeight="1">
      <c r="B3" s="191" t="s">
        <v>334</v>
      </c>
      <c r="C3" s="191"/>
    </row>
    <row r="4" spans="2:3" ht="15.75">
      <c r="B4" s="192" t="s">
        <v>411</v>
      </c>
      <c r="C4" s="192"/>
    </row>
    <row r="5" spans="2:3" ht="42.75">
      <c r="B5" s="103" t="s">
        <v>331</v>
      </c>
      <c r="C5" s="104" t="s">
        <v>332</v>
      </c>
    </row>
    <row r="6" spans="2:3" ht="15">
      <c r="B6" s="105" t="s">
        <v>335</v>
      </c>
      <c r="C6" s="106">
        <v>10680.7</v>
      </c>
    </row>
  </sheetData>
  <mergeCells count="3">
    <mergeCell ref="B2:C2"/>
    <mergeCell ref="B3:C3"/>
    <mergeCell ref="B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copies="0" r:id="rId1"/>
</worksheet>
</file>

<file path=xl/worksheets/sheet5.xml><?xml version="1.0" encoding="utf-8"?>
<worksheet xmlns="http://schemas.openxmlformats.org/spreadsheetml/2006/main" xmlns:r="http://schemas.openxmlformats.org/officeDocument/2006/relationships">
  <dimension ref="B2:C5"/>
  <sheetViews>
    <sheetView workbookViewId="0" topLeftCell="A1">
      <selection activeCell="C10" sqref="C10"/>
    </sheetView>
  </sheetViews>
  <sheetFormatPr defaultColWidth="9.140625" defaultRowHeight="15"/>
  <cols>
    <col min="2" max="2" width="54.00390625" style="0" customWidth="1"/>
    <col min="3" max="3" width="17.8515625" style="0" customWidth="1"/>
  </cols>
  <sheetData>
    <row r="2" spans="2:3" ht="61.5" customHeight="1">
      <c r="B2" s="193" t="s">
        <v>337</v>
      </c>
      <c r="C2" s="193"/>
    </row>
    <row r="3" spans="2:3" ht="15.75">
      <c r="B3" s="192" t="s">
        <v>410</v>
      </c>
      <c r="C3" s="192"/>
    </row>
    <row r="4" spans="2:3" ht="38.25">
      <c r="B4" s="109" t="s">
        <v>331</v>
      </c>
      <c r="C4" s="110" t="s">
        <v>332</v>
      </c>
    </row>
    <row r="5" spans="2:3" ht="29.25" customHeight="1">
      <c r="B5" s="107" t="s">
        <v>336</v>
      </c>
      <c r="C5" s="108">
        <v>0</v>
      </c>
    </row>
  </sheetData>
  <mergeCells count="2">
    <mergeCell ref="B2:C2"/>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ivanovaoi</cp:lastModifiedBy>
  <cp:lastPrinted>2016-04-12T09:56:54Z</cp:lastPrinted>
  <dcterms:created xsi:type="dcterms:W3CDTF">2015-01-16T05:02:30Z</dcterms:created>
  <dcterms:modified xsi:type="dcterms:W3CDTF">2016-06-16T06:16:00Z</dcterms:modified>
  <cp:category/>
  <cp:version/>
  <cp:contentType/>
  <cp:contentStatus/>
</cp:coreProperties>
</file>