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760" activeTab="1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Print_Area" localSheetId="0">Доходы!#REF!</definedName>
  </definedNames>
  <calcPr calcId="124519"/>
</workbook>
</file>

<file path=xl/calcChain.xml><?xml version="1.0" encoding="utf-8"?>
<calcChain xmlns="http://schemas.openxmlformats.org/spreadsheetml/2006/main">
  <c r="E92" i="4"/>
  <c r="F92"/>
  <c r="F174" l="1"/>
  <c r="F172"/>
  <c r="D171"/>
  <c r="F171" s="1"/>
  <c r="C171"/>
  <c r="F170"/>
  <c r="F169"/>
  <c r="F168"/>
  <c r="D167"/>
  <c r="C167"/>
  <c r="F166"/>
  <c r="E166"/>
  <c r="D165"/>
  <c r="C165"/>
  <c r="F164"/>
  <c r="E164"/>
  <c r="D163"/>
  <c r="C163"/>
  <c r="F163" s="1"/>
  <c r="F162"/>
  <c r="E162"/>
  <c r="F161"/>
  <c r="E161"/>
  <c r="D160"/>
  <c r="C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D149"/>
  <c r="C149"/>
  <c r="C147" s="1"/>
  <c r="F148"/>
  <c r="E148"/>
  <c r="F146"/>
  <c r="E146"/>
  <c r="F145"/>
  <c r="E145"/>
  <c r="F144"/>
  <c r="E144"/>
  <c r="D143"/>
  <c r="C143"/>
  <c r="C140" s="1"/>
  <c r="F142"/>
  <c r="E142"/>
  <c r="F141"/>
  <c r="F139"/>
  <c r="E139"/>
  <c r="F138"/>
  <c r="E138"/>
  <c r="D137"/>
  <c r="E137" s="1"/>
  <c r="C137"/>
  <c r="F134"/>
  <c r="F133"/>
  <c r="F132"/>
  <c r="F131"/>
  <c r="D130"/>
  <c r="F130" s="1"/>
  <c r="C130"/>
  <c r="C129" s="1"/>
  <c r="F128"/>
  <c r="F127"/>
  <c r="F126"/>
  <c r="E126"/>
  <c r="F125"/>
  <c r="F124"/>
  <c r="E124"/>
  <c r="F123"/>
  <c r="E123"/>
  <c r="F122"/>
  <c r="E122"/>
  <c r="F121"/>
  <c r="E121"/>
  <c r="F120"/>
  <c r="E120"/>
  <c r="F119"/>
  <c r="E119"/>
  <c r="F118"/>
  <c r="E118"/>
  <c r="F117"/>
  <c r="E117"/>
  <c r="D115"/>
  <c r="C115"/>
  <c r="F114"/>
  <c r="E114"/>
  <c r="D113"/>
  <c r="C113"/>
  <c r="F112"/>
  <c r="F111"/>
  <c r="E111"/>
  <c r="D110"/>
  <c r="E110" s="1"/>
  <c r="C110"/>
  <c r="F109"/>
  <c r="D108"/>
  <c r="C108"/>
  <c r="F107"/>
  <c r="E107"/>
  <c r="D106"/>
  <c r="C106"/>
  <c r="F105"/>
  <c r="F104"/>
  <c r="E104"/>
  <c r="D103"/>
  <c r="E103" s="1"/>
  <c r="C103"/>
  <c r="F102"/>
  <c r="E102"/>
  <c r="D101"/>
  <c r="E101" s="1"/>
  <c r="C101"/>
  <c r="F100"/>
  <c r="E100"/>
  <c r="D99"/>
  <c r="C99"/>
  <c r="F98"/>
  <c r="F97"/>
  <c r="E97"/>
  <c r="D96"/>
  <c r="C96"/>
  <c r="F95"/>
  <c r="E95"/>
  <c r="F94"/>
  <c r="E94"/>
  <c r="D93"/>
  <c r="C93"/>
  <c r="D91"/>
  <c r="D90" s="1"/>
  <c r="C91"/>
  <c r="F89"/>
  <c r="E89"/>
  <c r="F88"/>
  <c r="E88"/>
  <c r="D87"/>
  <c r="C87"/>
  <c r="F87" s="1"/>
  <c r="F86"/>
  <c r="E86"/>
  <c r="D85"/>
  <c r="C85"/>
  <c r="F84"/>
  <c r="E84"/>
  <c r="F83"/>
  <c r="E83"/>
  <c r="D82"/>
  <c r="C82"/>
  <c r="F80"/>
  <c r="E80"/>
  <c r="D79"/>
  <c r="C79"/>
  <c r="F78"/>
  <c r="F77"/>
  <c r="E77"/>
  <c r="D76"/>
  <c r="F76" s="1"/>
  <c r="C76"/>
  <c r="F75"/>
  <c r="C74"/>
  <c r="F73"/>
  <c r="D72"/>
  <c r="C72"/>
  <c r="C71" s="1"/>
  <c r="F70"/>
  <c r="E70"/>
  <c r="D69"/>
  <c r="C69"/>
  <c r="F68"/>
  <c r="F67"/>
  <c r="F66"/>
  <c r="E66"/>
  <c r="D65"/>
  <c r="C65"/>
  <c r="F64"/>
  <c r="E64"/>
  <c r="F62"/>
  <c r="F61"/>
  <c r="E61"/>
  <c r="D60"/>
  <c r="F60" s="1"/>
  <c r="C60"/>
  <c r="C59" s="1"/>
  <c r="F57"/>
  <c r="E57"/>
  <c r="F56"/>
  <c r="E56"/>
  <c r="F55"/>
  <c r="F54"/>
  <c r="E54"/>
  <c r="D53"/>
  <c r="E53" s="1"/>
  <c r="C53"/>
  <c r="C52" s="1"/>
  <c r="F51"/>
  <c r="E51"/>
  <c r="F50"/>
  <c r="E50"/>
  <c r="F49"/>
  <c r="F48"/>
  <c r="E48"/>
  <c r="F47"/>
  <c r="E47"/>
  <c r="D46"/>
  <c r="C46"/>
  <c r="F45"/>
  <c r="E45"/>
  <c r="F44"/>
  <c r="E44"/>
  <c r="F43"/>
  <c r="E43"/>
  <c r="D42"/>
  <c r="C42"/>
  <c r="F39"/>
  <c r="D38"/>
  <c r="F38" s="1"/>
  <c r="C38"/>
  <c r="F37"/>
  <c r="E37"/>
  <c r="F36"/>
  <c r="D36"/>
  <c r="C36"/>
  <c r="F35"/>
  <c r="E35"/>
  <c r="F34"/>
  <c r="E34"/>
  <c r="D33"/>
  <c r="C33"/>
  <c r="F32"/>
  <c r="E32"/>
  <c r="D31"/>
  <c r="C31"/>
  <c r="F29"/>
  <c r="E29"/>
  <c r="D28"/>
  <c r="C28"/>
  <c r="F27"/>
  <c r="F26"/>
  <c r="E26"/>
  <c r="D25"/>
  <c r="C25"/>
  <c r="F24"/>
  <c r="F23"/>
  <c r="E23"/>
  <c r="D22"/>
  <c r="C22"/>
  <c r="F21"/>
  <c r="F20"/>
  <c r="E20"/>
  <c r="F19"/>
  <c r="E19"/>
  <c r="D18"/>
  <c r="C18"/>
  <c r="F16"/>
  <c r="E16"/>
  <c r="F15"/>
  <c r="E15"/>
  <c r="F14"/>
  <c r="E14"/>
  <c r="F13"/>
  <c r="E13"/>
  <c r="D12"/>
  <c r="F12" s="1"/>
  <c r="C12"/>
  <c r="C11" s="1"/>
  <c r="F10"/>
  <c r="E10"/>
  <c r="F9"/>
  <c r="E9"/>
  <c r="F8"/>
  <c r="E8"/>
  <c r="F7"/>
  <c r="E7"/>
  <c r="E6"/>
  <c r="D6"/>
  <c r="F6" s="1"/>
  <c r="C6"/>
  <c r="C5"/>
  <c r="H10" i="14"/>
  <c r="D5" i="4" l="1"/>
  <c r="F5" s="1"/>
  <c r="E31"/>
  <c r="E33"/>
  <c r="F69"/>
  <c r="F106"/>
  <c r="E113"/>
  <c r="F115"/>
  <c r="E25"/>
  <c r="E36"/>
  <c r="E42"/>
  <c r="E46"/>
  <c r="E96"/>
  <c r="F143"/>
  <c r="F160"/>
  <c r="C17"/>
  <c r="F25"/>
  <c r="E28"/>
  <c r="E69"/>
  <c r="F91"/>
  <c r="F93"/>
  <c r="F108"/>
  <c r="C41"/>
  <c r="C40" s="1"/>
  <c r="D52"/>
  <c r="E52" s="1"/>
  <c r="D59"/>
  <c r="F59" s="1"/>
  <c r="D63"/>
  <c r="E82"/>
  <c r="E5"/>
  <c r="E18"/>
  <c r="F33"/>
  <c r="C63"/>
  <c r="C58" s="1"/>
  <c r="E65"/>
  <c r="E85"/>
  <c r="E115"/>
  <c r="E165"/>
  <c r="F65"/>
  <c r="E90"/>
  <c r="F18"/>
  <c r="F28"/>
  <c r="C30"/>
  <c r="D41"/>
  <c r="F53"/>
  <c r="E60"/>
  <c r="E76"/>
  <c r="C90"/>
  <c r="F90" s="1"/>
  <c r="F96"/>
  <c r="F101"/>
  <c r="D129"/>
  <c r="F129" s="1"/>
  <c r="D11"/>
  <c r="E12"/>
  <c r="E22"/>
  <c r="D30"/>
  <c r="F46"/>
  <c r="F72"/>
  <c r="F79"/>
  <c r="F82"/>
  <c r="E87"/>
  <c r="E91"/>
  <c r="E93"/>
  <c r="F110"/>
  <c r="F113"/>
  <c r="F137"/>
  <c r="F167"/>
  <c r="D74"/>
  <c r="F85"/>
  <c r="D81"/>
  <c r="E106"/>
  <c r="F149"/>
  <c r="E163"/>
  <c r="F165"/>
  <c r="C136"/>
  <c r="C135" s="1"/>
  <c r="D17"/>
  <c r="D58"/>
  <c r="E74"/>
  <c r="E79"/>
  <c r="F99"/>
  <c r="F103"/>
  <c r="D140"/>
  <c r="E143"/>
  <c r="E149"/>
  <c r="E160"/>
  <c r="F22"/>
  <c r="F31"/>
  <c r="F42"/>
  <c r="E99"/>
  <c r="D147"/>
  <c r="E20" i="14"/>
  <c r="C20"/>
  <c r="E63" i="4" l="1"/>
  <c r="F52"/>
  <c r="F63"/>
  <c r="E30"/>
  <c r="E59"/>
  <c r="C4"/>
  <c r="E41"/>
  <c r="D40"/>
  <c r="F11"/>
  <c r="E11"/>
  <c r="F74"/>
  <c r="D71"/>
  <c r="F41"/>
  <c r="F30"/>
  <c r="C81"/>
  <c r="E81" s="1"/>
  <c r="E147"/>
  <c r="F147"/>
  <c r="E17"/>
  <c r="F17"/>
  <c r="D4"/>
  <c r="E140"/>
  <c r="F140"/>
  <c r="D136"/>
  <c r="E58"/>
  <c r="F58"/>
  <c r="C175"/>
  <c r="D10" i="15"/>
  <c r="D12"/>
  <c r="D9" s="1"/>
  <c r="F71" i="4" l="1"/>
  <c r="E71"/>
  <c r="E40"/>
  <c r="F40"/>
  <c r="F81"/>
  <c r="E136"/>
  <c r="F136"/>
  <c r="D135"/>
  <c r="F4"/>
  <c r="E4"/>
  <c r="H39" i="14"/>
  <c r="F32"/>
  <c r="F57"/>
  <c r="E135" i="4" l="1"/>
  <c r="D175"/>
  <c r="F135"/>
  <c r="C52" i="14"/>
  <c r="D15" i="15"/>
  <c r="F52" i="14"/>
  <c r="E6"/>
  <c r="E175" i="4" l="1"/>
  <c r="F175"/>
  <c r="H58" i="14"/>
  <c r="H56"/>
  <c r="H55"/>
  <c r="H53"/>
  <c r="H51"/>
  <c r="H50"/>
  <c r="H49"/>
  <c r="H48"/>
  <c r="H46"/>
  <c r="H44"/>
  <c r="H43"/>
  <c r="H41"/>
  <c r="H40"/>
  <c r="H38"/>
  <c r="H37"/>
  <c r="H35"/>
  <c r="H34"/>
  <c r="H33"/>
  <c r="H31"/>
  <c r="H30"/>
  <c r="H29"/>
  <c r="H28"/>
  <c r="H26"/>
  <c r="H25"/>
  <c r="H24"/>
  <c r="H23"/>
  <c r="H22"/>
  <c r="H21"/>
  <c r="H19"/>
  <c r="H18"/>
  <c r="H17"/>
  <c r="H8"/>
  <c r="H14"/>
  <c r="H11"/>
  <c r="H9"/>
  <c r="H7"/>
  <c r="E57"/>
  <c r="H57" s="1"/>
  <c r="E54"/>
  <c r="E52"/>
  <c r="E47"/>
  <c r="E45"/>
  <c r="E42"/>
  <c r="E36"/>
  <c r="E32"/>
  <c r="E27"/>
  <c r="E15"/>
  <c r="F17" i="15"/>
  <c r="F18"/>
  <c r="E19"/>
  <c r="E15"/>
  <c r="E21"/>
  <c r="E17"/>
  <c r="E14" s="1"/>
  <c r="E12"/>
  <c r="E10"/>
  <c r="E9" s="1"/>
  <c r="D21"/>
  <c r="D19"/>
  <c r="D17"/>
  <c r="D14" s="1"/>
  <c r="D8" s="1"/>
  <c r="C57" i="14"/>
  <c r="F54"/>
  <c r="C54"/>
  <c r="F47"/>
  <c r="C47"/>
  <c r="F45"/>
  <c r="C45"/>
  <c r="F42"/>
  <c r="C42"/>
  <c r="F36"/>
  <c r="C36"/>
  <c r="D32"/>
  <c r="D59" s="1"/>
  <c r="C32"/>
  <c r="F27"/>
  <c r="C27"/>
  <c r="F20"/>
  <c r="F15"/>
  <c r="C15"/>
  <c r="F6"/>
  <c r="C6"/>
  <c r="H54" l="1"/>
  <c r="H45"/>
  <c r="H32"/>
  <c r="H52"/>
  <c r="E8" i="15"/>
  <c r="E7" s="1"/>
  <c r="H42" i="14"/>
  <c r="H47"/>
  <c r="H36"/>
  <c r="H27"/>
  <c r="H20"/>
  <c r="H15"/>
  <c r="H6"/>
  <c r="E59"/>
  <c r="D7" i="15"/>
  <c r="F59" i="14"/>
  <c r="C59"/>
  <c r="H59" l="1"/>
  <c r="F14" i="15"/>
</calcChain>
</file>

<file path=xl/sharedStrings.xml><?xml version="1.0" encoding="utf-8"?>
<sst xmlns="http://schemas.openxmlformats.org/spreadsheetml/2006/main" count="485" uniqueCount="436">
  <si>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</si>
  <si>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</si>
  <si>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</si>
  <si>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</si>
  <si>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</si>
  <si>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</si>
  <si>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</si>
  <si>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</si>
  <si>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</si>
  <si>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</si>
  <si>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</si>
  <si>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</si>
  <si>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</si>
  <si>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</si>
  <si>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</si>
  <si>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</si>
  <si>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</si>
  <si>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000  1  03  00000  00  0000 000</t>
  </si>
  <si>
    <t>НАЛОГИ НА ТОВАРЫ (РАБОТЫ, УСЛУГИ), РЕАЛИЗУЕМЫЕ НА ТЕРРИТОРИИ РОССИЙСКОЙ ФЕДЕРАЦИИ</t>
  </si>
  <si>
    <t>000 1  03  02000  01  0000  110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</si>
  <si>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</si>
  <si>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</si>
  <si>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</si>
  <si>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</si>
  <si>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</si>
  <si>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</si>
  <si>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</si>
  <si>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</si>
  <si>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</si>
  <si>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182  1  05  02000  02  0000  110</t>
  </si>
  <si>
    <t>182  1  05  02010  02  0000  110</t>
  </si>
  <si>
    <t>Единый налог на вмененный доход для отдельных видов деятельности</t>
  </si>
  <si>
    <t>182  1  05  03000  01  0000  110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</si>
  <si>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</si>
  <si>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</si>
  <si>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</si>
  <si>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</si>
  <si>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</si>
  <si>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</si>
  <si>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</si>
  <si>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182  1  06  01000  00  0000  110</t>
  </si>
  <si>
    <t>Налог на имущество физических лиц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</si>
  <si>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</si>
  <si>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</si>
  <si>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</si>
  <si>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</si>
  <si>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</si>
  <si>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</si>
  <si>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</si>
  <si>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</si>
  <si>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</si>
  <si>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</si>
  <si>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</si>
  <si>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</si>
  <si>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902  1  11  05012  04  0000  120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</si>
  <si>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</si>
  <si>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</si>
  <si>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</si>
  <si>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</si>
  <si>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</si>
  <si>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</si>
  <si>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</si>
  <si>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</si>
  <si>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</si>
  <si>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</si>
  <si>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</si>
  <si>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</si>
  <si>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</si>
  <si>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</si>
  <si>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Плата за сбросы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</si>
  <si>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</si>
  <si>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</si>
  <si>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</si>
  <si>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</si>
  <si>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</si>
  <si>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</si>
  <si>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000  1  13  01994  04  0004  130</t>
  </si>
  <si>
    <t>901  1  13  01994  04  0004  130</t>
  </si>
  <si>
    <t>901  1  13  02064  04  0000  130</t>
  </si>
  <si>
    <t>000  1  13  02994  04  0001  130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</si>
  <si>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</si>
  <si>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901  1  13  02994  04  0001  130</t>
  </si>
  <si>
    <t>906  1  13  02994  04  0001  130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</si>
  <si>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</si>
  <si>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</si>
  <si>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</si>
  <si>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</si>
  <si>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</si>
  <si>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902  1  14  02043  04  0001  410</t>
  </si>
  <si>
    <t>902  1  14  02043  04  0002  410</t>
  </si>
  <si>
    <t>902  1  14  06012  04  0000  430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</si>
  <si>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</si>
  <si>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</si>
  <si>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</si>
  <si>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</si>
  <si>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</si>
  <si>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</si>
  <si>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</si>
  <si>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</si>
  <si>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</si>
  <si>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141  1  16  08010  01  6000  140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</si>
  <si>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</si>
  <si>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</si>
  <si>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</si>
  <si>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</si>
  <si>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Cуммы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</si>
  <si>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</si>
  <si>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</si>
  <si>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</si>
  <si>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</si>
  <si>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</si>
  <si>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</si>
  <si>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</si>
  <si>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</si>
  <si>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</si>
  <si>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188  1  16  90040  04  6000  140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</si>
  <si>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</si>
  <si>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</si>
  <si>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</si>
  <si>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</si>
  <si>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</si>
  <si>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</si>
  <si>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</si>
  <si>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</si>
  <si>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</si>
  <si>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</si>
  <si>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</si>
  <si>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ПРОЧИЕ субсидии бюджетам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</si>
  <si>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</si>
  <si>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</si>
  <si>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СУБВЕНЦИИ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</si>
  <si>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</si>
  <si>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</si>
  <si>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</si>
  <si>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</si>
  <si>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</si>
  <si>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</si>
  <si>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Прочие субвенции бюджетам городских округов</t>
  </si>
  <si>
    <t>ИТОГО ДОХОДОВ</t>
  </si>
  <si>
    <t>902  1  11  05012  04  0001  120</t>
  </si>
  <si>
    <t>902  1  11  05012  04  0002  120</t>
  </si>
  <si>
    <t>902  1  14  02043  04  0000  410</t>
  </si>
  <si>
    <t>141  1  16  25050  01  6000  140</t>
  </si>
  <si>
    <t xml:space="preserve"> </t>
  </si>
  <si>
    <t>182  1  06  06032  04  0000  110</t>
  </si>
  <si>
    <t>182  1  06  06042  04  0000  110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</si>
  <si>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</si>
  <si>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</si>
  <si>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</si>
  <si>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</si>
  <si>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</si>
  <si>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000  2  18  04010  04  0000  180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</si>
  <si>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</si>
  <si>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</si>
  <si>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лет, из бюджетов городских округов</t>
  </si>
  <si>
    <t>000  1  05  00000  00  0000  000</t>
  </si>
  <si>
    <t>НАЛОГИ НА СОВОКУПНЫЙ ДОХОД</t>
  </si>
  <si>
    <t>106  1  16  90040  04  6000  140</t>
  </si>
  <si>
    <t>188  1  16  30030  01  6000  140</t>
  </si>
  <si>
    <t>Прочие денежные взыскания (штрафы) за правонарушения в области дорожного движения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</si>
  <si>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</si>
  <si>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</si>
  <si>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00  1  16  08000  00  0000  140</t>
  </si>
  <si>
    <t>076  1  16  35020  04 6000  140</t>
  </si>
  <si>
    <t>901  2  18  04010  04  0000  180</t>
  </si>
  <si>
    <t>017  1  16  90040  04  0000  140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</si>
  <si>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</si>
  <si>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</si>
  <si>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902  1  14  02042  04  0000  410</t>
  </si>
  <si>
    <t>902  1  11  09044  04  0000  120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</si>
  <si>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</si>
  <si>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Налог, взимаемый в связи с применением упрощенной системы налогообложения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</si>
  <si>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</si>
  <si>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Субвенции бюджетам городских округов  на составление (изменение) списков кандидатов в присяжные заседатели федеральных судов общей юрисдикции в Российской Федерации</t>
  </si>
  <si>
    <t>027  1  16  90040  04  0000  140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</si>
  <si>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</si>
  <si>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</si>
  <si>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</si>
  <si>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</si>
  <si>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</si>
  <si>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</si>
  <si>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</si>
  <si>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</si>
  <si>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</si>
  <si>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</si>
  <si>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</si>
  <si>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</si>
  <si>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</si>
  <si>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</si>
  <si>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</si>
  <si>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</si>
  <si>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</si>
  <si>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</si>
  <si>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</si>
  <si>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</si>
  <si>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</si>
  <si>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</si>
  <si>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</si>
  <si>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</si>
  <si>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</si>
  <si>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</si>
  <si>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</si>
  <si>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</si>
  <si>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</si>
  <si>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</si>
  <si>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</si>
  <si>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</si>
  <si>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</si>
  <si>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</si>
  <si>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</si>
  <si>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</si>
  <si>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</si>
  <si>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</si>
  <si>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</si>
  <si>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</si>
  <si>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</si>
  <si>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</si>
  <si>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</si>
  <si>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</si>
  <si>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</si>
  <si>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</si>
  <si>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</si>
  <si>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</si>
  <si>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</si>
  <si>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</si>
  <si>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</si>
  <si>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</si>
  <si>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</si>
  <si>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</si>
  <si>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</si>
  <si>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</si>
  <si>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</si>
  <si>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</si>
  <si>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</si>
  <si>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</si>
  <si>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</si>
  <si>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</si>
  <si>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</si>
  <si>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</si>
  <si>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</si>
  <si>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</si>
  <si>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</si>
  <si>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</si>
  <si>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</si>
  <si>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</si>
  <si>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</si>
  <si>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</si>
  <si>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</si>
  <si>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</si>
  <si>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</si>
  <si>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</si>
  <si>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</si>
  <si>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</si>
  <si>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</si>
  <si>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</si>
  <si>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</si>
  <si>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</si>
  <si>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</si>
  <si>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</si>
  <si>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</si>
  <si>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</si>
  <si>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</si>
  <si>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</si>
  <si>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</si>
  <si>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</si>
  <si>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</si>
  <si>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</si>
  <si>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</si>
  <si>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</si>
  <si>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</si>
  <si>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</si>
  <si>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</si>
  <si>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</si>
  <si>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</si>
  <si>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</si>
  <si>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</si>
  <si>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</si>
  <si>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</si>
  <si>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</si>
  <si>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</si>
  <si>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</si>
  <si>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</si>
  <si>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</si>
  <si>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</si>
  <si>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</si>
  <si>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</si>
  <si>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</si>
  <si>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</si>
  <si>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</si>
  <si>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</si>
  <si>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</si>
  <si>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</si>
  <si>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</si>
  <si>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</si>
  <si>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</si>
  <si>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</si>
  <si>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</si>
  <si>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</si>
  <si>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</si>
  <si>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>160  1  16  08010  01  6000  140</t>
  </si>
  <si>
    <t>045  1  16  90040  04  0000  140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</si>
  <si>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</si>
  <si>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 xml:space="preserve"> Дополнительное образование детей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</si>
  <si>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</si>
  <si>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182  1  05  03020  01  0000  110</t>
  </si>
  <si>
    <t>Единый сельскохозяйственный налог (за налоговые периоды, истекшие до 1 января 2011 года)</t>
  </si>
  <si>
    <t>000  1  09  00000  00  0000  000</t>
  </si>
  <si>
    <t>ЗАДОЛЖЕННОСТЬ И ПЕРЕРАСЧЕТЫ ПО ОТМЕНЕННЫМ НАЛОГАМ, СБОРАМ И ИНЫМ ОБЯЗАТЕЛЬНЫМ ПЛАТЕЖАМ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</si>
  <si>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</si>
  <si>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</si>
  <si>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902  1  11  05024 04 0001  120 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</si>
  <si>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</si>
  <si>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</si>
  <si>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188  1  16 4 3000  01  6000  140</t>
  </si>
  <si>
    <t>321  1  16 4 3000  01  6000  140</t>
  </si>
  <si>
    <t>902  1  17  01040  04  0000  180</t>
  </si>
  <si>
    <t>000  2  02  10000  00  0000  151</t>
  </si>
  <si>
    <t>919  2  02  15001  04  0000  151</t>
  </si>
  <si>
    <t xml:space="preserve"> 000  2  02  20000  00  0000  151</t>
  </si>
  <si>
    <t>000  2  02  29999  04  0000  151</t>
  </si>
  <si>
    <t>906  2  02  29990 04  0000  151</t>
  </si>
  <si>
    <t>919  2  02  29990 04  0000  151</t>
  </si>
  <si>
    <t>000  2  02  30000  00  0000  151</t>
  </si>
  <si>
    <t>901 2  02  30022  04  0000  151</t>
  </si>
  <si>
    <t>901  2  02  30024  04  0000  151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</si>
  <si>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</si>
  <si>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стррительство жилых помещений в соответствии с федеральным законом о жилищных субсидиях гражданам, выезжающих из районов Крайнего Севера и приравненных к ним местностей</t>
  </si>
  <si>
    <t>901  2  02  35120  04  0000  151</t>
  </si>
  <si>
    <t>901  2  02  35250  04  0000  151</t>
  </si>
  <si>
    <t>000  2  02  39999  04  0000  151</t>
  </si>
  <si>
    <t>906  2  02  39999  04  0000  151</t>
  </si>
  <si>
    <t>000  2  19  00000  04  0000  151</t>
  </si>
  <si>
    <t>901  2  19  60010  04  0000  151</t>
  </si>
  <si>
    <t>906  2  19  60010  04  0000  151</t>
  </si>
  <si>
    <t>081  1  16  25060  01  6000  140</t>
  </si>
  <si>
    <t>188  1  16  28000  01  6000  140</t>
  </si>
  <si>
    <t>000  1  16 43000  01  6000  140</t>
  </si>
  <si>
    <t>Дотации из областного бюджета  на выравнивание бюджетной обеспеченности между поселениями, расположенными на территории Свердловской области</t>
  </si>
  <si>
    <t>Субсидии на организацию отдыха детей в каникулярное время, включая мероприятия по обеспечению безопасности их жизни и здоровья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</si>
  <si>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</si>
  <si>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Субвенции на осуществление государственных полномочий РФ по  предоставлению мер социальной поддержка по оплате жилого помещения и коммунальных услуг</t>
  </si>
  <si>
    <t>Субвенции на финансовое обеспечение  государственных гарантий на реализацию права  на получение общедоступного и бесплатного дошкольного, начального общего, основного общего, среднего  общегообразования в муниципальных общеобразовательных организациях и финансовое обеспечение дополнительного образования детей в муниципвальных общеобразовательных  организациях</t>
  </si>
  <si>
    <t>Субвенции на обеспечение государственных гарантий прав граждан на получение дошкольного образования в муниципальных дошкольных образовательных организациях</t>
  </si>
  <si>
    <t>Объем средств по решению о бюджете на 2018 год, тыс. руб.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</si>
  <si>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</si>
  <si>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</si>
  <si>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902  1  11  05074  04  0007  120</t>
  </si>
  <si>
    <t>908  1  13  01994  04  0004  130</t>
  </si>
  <si>
    <t>000 1 13  02000  00  0000 130</t>
  </si>
  <si>
    <t>Доходы от компенсации затрат государства</t>
  </si>
  <si>
    <t>000  1 14   02040   04 0000 410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</si>
  <si>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</si>
  <si>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000   1 14   06000  00  0000 430</t>
  </si>
  <si>
    <t>Доходы от продажи земельных участков, находящихся в государственной и муниципальной собственности</t>
  </si>
  <si>
    <t>000  1  16  03000  00  0000 140</t>
  </si>
  <si>
    <t>Денежные взыскания (штрафы) за нарушение законодательства о налогах и сборах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</si>
  <si>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</si>
  <si>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</si>
  <si>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</si>
  <si>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</si>
  <si>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000  1 16  30000  01   0000 140</t>
  </si>
  <si>
    <t>Денежные взыскания (штрафы) за правонарушения в области дорожного движения</t>
  </si>
  <si>
    <t>000  1 16  32000  00  0000 140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</si>
  <si>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</si>
  <si>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000  1 16  33000  00  0000 140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</si>
  <si>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</si>
  <si>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004 1  16  33040  04  0000  140</t>
  </si>
  <si>
    <t>000  1 16  35000  00  0000  140</t>
  </si>
  <si>
    <t>Суммы по искам о возмещении вреда, причиненного окружающей среде</t>
  </si>
  <si>
    <t>000  1 16  37000  00  0000 140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</si>
  <si>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</si>
  <si>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000  1 16   51000   02 0000 140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</si>
  <si>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</si>
  <si>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081  1  16  90040  04  6000  140</t>
  </si>
  <si>
    <t>Объем средств по решению о бюджете на 2018 год  в тысячах рублей</t>
  </si>
  <si>
    <t>182  1  05  01000  00  0000  110</t>
  </si>
  <si>
    <t>182  1  05  01011  01  0000  110</t>
  </si>
  <si>
    <t>Налог, взимаемый с налогоплательщиков, выбравших в качестве объекта налогообложения доходы</t>
  </si>
  <si>
    <t>182  1  05  01021  01  0000  110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</si>
  <si>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</si>
  <si>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182  1  05  01050  01  1000  110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</si>
  <si>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</si>
  <si>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</si>
  <si>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</si>
  <si>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</si>
  <si>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(средства от продажи права на заключение договоров аренды указанных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</si>
  <si>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 муниципальных бюджетных и автономных учреждений) (доходы, получаемые в виде арендной платы за указанные земельные участки)</t>
  </si>
  <si>
    <t>000  1  11  05074  00  0000  120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</si>
  <si>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</si>
  <si>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</si>
  <si>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являющихся памятниками историии,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</si>
  <si>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</si>
  <si>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Прочие доходы от компенсации затрат бюджетов городских округов (возврат дебиторской задолженности прошлых лет)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</si>
  <si>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</si>
  <si>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000  2  02  40000  00  0000  151</t>
  </si>
  <si>
    <t>ИНЫЕ МЕЖБЮДЖЕТНЫЕ ТРАНСФЕРТЫ</t>
  </si>
  <si>
    <t>901  2  02  49999  04  0000  151</t>
  </si>
  <si>
    <t xml:space="preserve">межбюджетные трансферты бюджетам муниципальных образований, расположенных на территории Свердловской области, на проведение голосования по отбору общественных территорий, подлежащих благоустройству, в рамках реализации муниципальных программ формирования современной городской среды </t>
  </si>
  <si>
    <t>000  2  07  04000  04  0000  180</t>
  </si>
  <si>
    <t>Прочие безвозмездные поступления в бюджеты городских округов</t>
  </si>
  <si>
    <t>901  2  07  04050  04  0000  180</t>
  </si>
  <si>
    <t>Исполнение бюджета Невьянского городского округа по состоянию на 01.05.2018 г.</t>
  </si>
  <si>
    <t>Сумма бюджетных назначений на 2018 год              (в тыс.руб.)</t>
  </si>
  <si>
    <t>Сумма фактического поступления на 01.05.2018 г.              (в тыс.руб.)</t>
  </si>
  <si>
    <t>Рост, снижение              (+, -) в тыс. руб.</t>
  </si>
  <si>
    <t>919  1  13  02994  04  0001  130</t>
  </si>
  <si>
    <t>000  1  13  02994  04  0003  130</t>
  </si>
  <si>
    <t>Прочие доходы от компенсации затрат бюджетов городских округов (прочие доходы)</t>
  </si>
  <si>
    <t>901  1  13  02994  04  0003  130</t>
  </si>
  <si>
    <r>
      <t>Доходы от продажи</t>
    </r>
    <r>
      <rPr>
        <b/>
        <sz val="12"/>
        <rFont val="Times New Roman"/>
        <family val="1"/>
        <charset val="204"/>
      </rPr>
      <t xml:space="preserve"> квартир, </t>
    </r>
    <r>
      <rPr>
        <b/>
        <sz val="10"/>
        <rFont val="Times New Roman"/>
        <family val="1"/>
        <charset val="204"/>
      </rPr>
      <t xml:space="preserve">находящихся в </t>
    </r>
    <r>
      <rPr>
        <b/>
        <sz val="12"/>
        <rFont val="Times New Roman"/>
        <family val="1"/>
        <charset val="204"/>
      </rPr>
      <t>собственности</t>
    </r>
    <r>
      <rPr>
        <b/>
        <sz val="10"/>
        <rFont val="Times New Roman"/>
        <family val="1"/>
        <charset val="204"/>
      </rPr>
      <t xml:space="preserve"> городских округов</t>
    </r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</si>
  <si>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имущества)</t>
  </si>
  <si>
    <t>000  1  16  25050  01  6000  140</t>
  </si>
  <si>
    <t>000  1  16  25060  01  6000  140</t>
  </si>
  <si>
    <t>161 1  16  33040  04  6000  140</t>
  </si>
  <si>
    <t>182  1  16  90040  04  6000  140</t>
  </si>
  <si>
    <t>192  1  16  90040  04  6000  140</t>
  </si>
  <si>
    <t>902  1  16  90040  04  6000  140</t>
  </si>
  <si>
    <t>906  1  17  01040  04  0000  180</t>
  </si>
  <si>
    <t>000  1  17  05040  04  0000  180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</si>
  <si>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</si>
  <si>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 муниципальных районов (городских округов) между муниципальными районами 9городскими округами), расположенные на территории Свердловской области</t>
  </si>
  <si>
    <t>901  2  02  25527  04  0000  151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</si>
  <si>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</si>
  <si>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901  2  02  25555  04  0000  151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</si>
  <si>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</si>
  <si>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901  2  02  35462  04  0000  151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</si>
  <si>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</si>
  <si>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906  2  18  04010  04  0000  180</t>
  </si>
  <si>
    <t>908  2  18  04020  04  0000  180</t>
  </si>
  <si>
    <t>908  2  19  60010  04  0000  151</t>
  </si>
  <si>
    <t xml:space="preserve"> по состоянию на 01.05.2018 года</t>
  </si>
  <si>
    <t>Исполнено    на 01.05.2018г., в тыс. руб.</t>
  </si>
  <si>
    <t>на 01.05.2018г.</t>
  </si>
  <si>
    <t>Исполнение на 01.05.2018г., в тысячах рублей</t>
  </si>
  <si>
    <t>на  01.05.2018г.</t>
  </si>
  <si>
    <r>
      <t xml:space="preserve">    </t>
    </r>
    <r>
      <rPr>
        <vertAlign val="superscript"/>
        <sz val="12"/>
        <color indexed="8"/>
        <rFont val="Times New Roman"/>
        <family val="1"/>
        <charset val="204"/>
      </rPr>
      <t>1*</t>
    </r>
    <r>
      <rPr>
        <sz val="12"/>
        <color indexed="8"/>
        <rFont val="Times New Roman"/>
        <family val="1"/>
        <charset val="204"/>
      </rPr>
      <t xml:space="preserve"> Примечание:  Общая сумма расходов, осуществленных за счет резервного администрации Невьянского городского округа, составила    8 522,19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</si>
</sst>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4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</cellStyleXfs>
  <cellXfs count="193">
    <xf numFmtId="0" fontId="0" fillId="0" borderId="0" xfId="0"/>
    <xf numFmtId="0" fontId="0" fillId="0" borderId="0" xfId="0"/>
    <xf numFmtId="0" fontId="3" fillId="0" borderId="0" xfId="0" applyFont="1"/>
    <xf numFmtId="0" fontId="13" fillId="0" borderId="0" xfId="0" applyFont="1"/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justify"/>
    </xf>
    <xf numFmtId="0" fontId="11" fillId="0" borderId="1" xfId="0" applyFont="1" applyBorder="1"/>
    <xf numFmtId="164" fontId="11" fillId="0" borderId="1" xfId="0" applyNumberFormat="1" applyFont="1" applyBorder="1"/>
    <xf numFmtId="165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justify" wrapText="1"/>
    </xf>
    <xf numFmtId="0" fontId="14" fillId="0" borderId="1" xfId="0" applyFont="1" applyBorder="1" applyAlignment="1">
      <alignment wrapText="1"/>
    </xf>
    <xf numFmtId="164" fontId="14" fillId="0" borderId="1" xfId="0" applyNumberFormat="1" applyFont="1" applyBorder="1"/>
    <xf numFmtId="0" fontId="0" fillId="0" borderId="0" xfId="0" applyAlignment="1">
      <alignment wrapText="1"/>
    </xf>
    <xf numFmtId="165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justify"/>
    </xf>
    <xf numFmtId="164" fontId="11" fillId="0" borderId="0" xfId="0" applyNumberFormat="1" applyFont="1" applyFill="1" applyBorder="1"/>
    <xf numFmtId="0" fontId="11" fillId="0" borderId="0" xfId="0" applyFont="1" applyBorder="1"/>
    <xf numFmtId="164" fontId="11" fillId="0" borderId="0" xfId="0" applyNumberFormat="1" applyFont="1" applyBorder="1"/>
    <xf numFmtId="165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vertical="justify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164" fontId="14" fillId="0" borderId="0" xfId="0" applyNumberFormat="1" applyFont="1" applyBorder="1"/>
    <xf numFmtId="165" fontId="14" fillId="0" borderId="0" xfId="0" applyNumberFormat="1" applyFont="1" applyBorder="1" applyAlignment="1">
      <alignment horizontal="center"/>
    </xf>
    <xf numFmtId="164" fontId="14" fillId="0" borderId="0" xfId="0" applyNumberFormat="1" applyFont="1" applyFill="1" applyBorder="1"/>
    <xf numFmtId="0" fontId="14" fillId="0" borderId="0" xfId="0" applyFont="1" applyBorder="1"/>
    <xf numFmtId="0" fontId="14" fillId="3" borderId="1" xfId="0" applyFont="1" applyFill="1" applyBorder="1"/>
    <xf numFmtId="165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justify" wrapText="1"/>
    </xf>
    <xf numFmtId="0" fontId="11" fillId="0" borderId="1" xfId="0" applyFont="1" applyBorder="1" applyAlignment="1">
      <alignment vertical="top"/>
    </xf>
    <xf numFmtId="165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justify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4" fillId="0" borderId="0" xfId="0" applyFont="1" applyFill="1" applyBorder="1"/>
    <xf numFmtId="165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vertical="justify"/>
    </xf>
    <xf numFmtId="165" fontId="11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4" fillId="0" borderId="1" xfId="0" applyFont="1" applyFill="1" applyBorder="1" applyAlignment="1">
      <alignment vertical="justify" wrapText="1"/>
    </xf>
    <xf numFmtId="0" fontId="14" fillId="0" borderId="0" xfId="0" applyFont="1" applyBorder="1" applyAlignment="1">
      <alignment vertical="justify"/>
    </xf>
    <xf numFmtId="0" fontId="16" fillId="0" borderId="0" xfId="0" applyFont="1"/>
    <xf numFmtId="0" fontId="14" fillId="0" borderId="0" xfId="0" applyFont="1" applyFill="1" applyBorder="1" applyAlignment="1">
      <alignment vertical="justify" wrapText="1"/>
    </xf>
    <xf numFmtId="0" fontId="16" fillId="0" borderId="0" xfId="0" applyFont="1" applyBorder="1"/>
    <xf numFmtId="165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11" fillId="0" borderId="0" xfId="0" applyFont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1" xfId="0" applyFont="1" applyFill="1" applyBorder="1"/>
    <xf numFmtId="0" fontId="18" fillId="0" borderId="1" xfId="0" applyFont="1" applyFill="1" applyBorder="1" applyAlignment="1">
      <alignment vertical="justify"/>
    </xf>
    <xf numFmtId="0" fontId="11" fillId="0" borderId="1" xfId="0" applyFont="1" applyFill="1" applyBorder="1"/>
    <xf numFmtId="0" fontId="3" fillId="0" borderId="0" xfId="0" applyFont="1" applyFill="1"/>
    <xf numFmtId="0" fontId="0" fillId="0" borderId="0" xfId="0" applyFill="1"/>
    <xf numFmtId="0" fontId="3" fillId="0" borderId="0" xfId="0" applyFont="1" applyBorder="1"/>
    <xf numFmtId="0" fontId="11" fillId="0" borderId="0" xfId="0" applyFont="1" applyFill="1" applyBorder="1" applyAlignment="1"/>
    <xf numFmtId="0" fontId="19" fillId="0" borderId="0" xfId="1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 wrapText="1"/>
    </xf>
    <xf numFmtId="3" fontId="22" fillId="0" borderId="1" xfId="0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 wrapText="1"/>
    </xf>
    <xf numFmtId="3" fontId="25" fillId="0" borderId="1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left" vertical="top" wrapText="1" indent="2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left" vertical="top" wrapText="1" indent="2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167" fontId="27" fillId="0" borderId="2" xfId="0" applyNumberFormat="1" applyFont="1" applyBorder="1" applyAlignment="1">
      <alignment horizontal="center" vertical="top"/>
    </xf>
    <xf numFmtId="167" fontId="27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vertical="top"/>
    </xf>
    <xf numFmtId="0" fontId="34" fillId="2" borderId="0" xfId="0" applyFont="1" applyFill="1"/>
    <xf numFmtId="166" fontId="19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/>
    <xf numFmtId="4" fontId="11" fillId="0" borderId="1" xfId="0" applyNumberFormat="1" applyFont="1" applyBorder="1"/>
    <xf numFmtId="4" fontId="14" fillId="0" borderId="1" xfId="0" applyNumberFormat="1" applyFont="1" applyFill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4" fontId="14" fillId="0" borderId="1" xfId="0" applyNumberFormat="1" applyFont="1" applyFill="1" applyBorder="1"/>
    <xf numFmtId="4" fontId="14" fillId="0" borderId="1" xfId="0" applyNumberFormat="1" applyFont="1" applyBorder="1"/>
    <xf numFmtId="4" fontId="14" fillId="3" borderId="1" xfId="0" applyNumberFormat="1" applyFont="1" applyFill="1" applyBorder="1"/>
    <xf numFmtId="4" fontId="11" fillId="0" borderId="1" xfId="0" applyNumberFormat="1" applyFont="1" applyFill="1" applyBorder="1" applyAlignment="1">
      <alignment vertical="top"/>
    </xf>
    <xf numFmtId="4" fontId="11" fillId="0" borderId="1" xfId="0" applyNumberFormat="1" applyFont="1" applyBorder="1" applyAlignment="1">
      <alignment vertical="top"/>
    </xf>
    <xf numFmtId="4" fontId="31" fillId="0" borderId="1" xfId="0" applyNumberFormat="1" applyFont="1" applyBorder="1" applyAlignment="1">
      <alignment horizontal="right" vertical="top" wrapText="1"/>
    </xf>
    <xf numFmtId="4" fontId="27" fillId="0" borderId="1" xfId="0" applyNumberFormat="1" applyFont="1" applyBorder="1" applyAlignment="1">
      <alignment horizontal="right" vertical="top" wrapText="1"/>
    </xf>
    <xf numFmtId="4" fontId="27" fillId="0" borderId="1" xfId="0" applyNumberFormat="1" applyFont="1" applyBorder="1" applyAlignment="1">
      <alignment vertical="top"/>
    </xf>
    <xf numFmtId="4" fontId="27" fillId="0" borderId="2" xfId="0" applyNumberFormat="1" applyFont="1" applyBorder="1" applyAlignment="1">
      <alignment horizontal="right" vertical="top"/>
    </xf>
    <xf numFmtId="4" fontId="27" fillId="0" borderId="1" xfId="0" applyNumberFormat="1" applyFont="1" applyFill="1" applyBorder="1" applyAlignment="1">
      <alignment vertical="top"/>
    </xf>
    <xf numFmtId="164" fontId="14" fillId="0" borderId="1" xfId="0" applyNumberFormat="1" applyFont="1" applyFill="1" applyBorder="1"/>
    <xf numFmtId="0" fontId="4" fillId="0" borderId="1" xfId="1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justify" vertical="top"/>
    </xf>
    <xf numFmtId="0" fontId="4" fillId="0" borderId="1" xfId="3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justify" vertical="top"/>
    </xf>
    <xf numFmtId="0" fontId="3" fillId="0" borderId="1" xfId="3" applyFont="1" applyFill="1" applyBorder="1" applyAlignment="1">
      <alignment horizontal="justify" vertical="top" wrapText="1"/>
    </xf>
    <xf numFmtId="0" fontId="4" fillId="0" borderId="1" xfId="3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/>
    </xf>
    <xf numFmtId="0" fontId="3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37" fillId="0" borderId="1" xfId="0" applyFont="1" applyFill="1" applyBorder="1" applyAlignment="1">
      <alignment vertical="top" wrapText="1"/>
    </xf>
    <xf numFmtId="0" fontId="35" fillId="0" borderId="1" xfId="0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vertical="top" wrapText="1"/>
    </xf>
    <xf numFmtId="0" fontId="38" fillId="0" borderId="1" xfId="3" applyFont="1" applyFill="1" applyBorder="1" applyAlignment="1">
      <alignment horizontal="justify" vertical="top" wrapText="1"/>
    </xf>
    <xf numFmtId="0" fontId="4" fillId="0" borderId="1" xfId="3" applyNumberFormat="1" applyFont="1" applyFill="1" applyBorder="1" applyAlignment="1">
      <alignment horizontal="justify" vertical="top" wrapText="1"/>
    </xf>
    <xf numFmtId="0" fontId="6" fillId="0" borderId="1" xfId="3" applyFont="1" applyFill="1" applyBorder="1" applyAlignment="1">
      <alignment horizontal="justify" vertical="top"/>
    </xf>
    <xf numFmtId="0" fontId="5" fillId="0" borderId="1" xfId="0" applyNumberFormat="1" applyFont="1" applyFill="1" applyBorder="1" applyAlignment="1">
      <alignment horizontal="justify" vertical="top"/>
    </xf>
    <xf numFmtId="0" fontId="38" fillId="0" borderId="1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38" fillId="0" borderId="1" xfId="3" applyFont="1" applyFill="1" applyBorder="1" applyAlignment="1">
      <alignment horizontal="justify" vertical="top"/>
    </xf>
    <xf numFmtId="2" fontId="4" fillId="0" borderId="1" xfId="3" applyNumberFormat="1" applyFont="1" applyFill="1" applyBorder="1" applyAlignment="1">
      <alignment horizontal="right"/>
    </xf>
    <xf numFmtId="2" fontId="35" fillId="0" borderId="1" xfId="0" applyNumberFormat="1" applyFont="1" applyFill="1" applyBorder="1" applyAlignment="1">
      <alignment horizontal="right"/>
    </xf>
    <xf numFmtId="0" fontId="38" fillId="0" borderId="1" xfId="3" applyFont="1" applyFill="1" applyBorder="1" applyAlignment="1">
      <alignment horizontal="justify"/>
    </xf>
    <xf numFmtId="0" fontId="8" fillId="0" borderId="1" xfId="3" applyFont="1" applyFill="1" applyBorder="1" applyAlignment="1">
      <alignment horizontal="justify" vertical="top"/>
    </xf>
    <xf numFmtId="2" fontId="3" fillId="0" borderId="1" xfId="3" applyNumberFormat="1" applyFont="1" applyFill="1" applyBorder="1" applyAlignment="1">
      <alignment horizontal="right"/>
    </xf>
    <xf numFmtId="4" fontId="36" fillId="0" borderId="1" xfId="0" applyNumberFormat="1" applyFont="1" applyFill="1" applyBorder="1" applyAlignment="1">
      <alignment horizontal="right" shrinkToFit="1"/>
    </xf>
    <xf numFmtId="2" fontId="5" fillId="0" borderId="1" xfId="0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justify" vertical="top"/>
    </xf>
    <xf numFmtId="0" fontId="39" fillId="0" borderId="1" xfId="0" applyFont="1" applyFill="1" applyBorder="1" applyAlignment="1">
      <alignment vertical="top" wrapText="1"/>
    </xf>
    <xf numFmtId="2" fontId="4" fillId="0" borderId="1" xfId="3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/>
    </xf>
    <xf numFmtId="0" fontId="8" fillId="0" borderId="1" xfId="3" applyFont="1" applyFill="1" applyBorder="1" applyAlignment="1">
      <alignment horizontal="justify" vertical="top" wrapText="1"/>
    </xf>
    <xf numFmtId="0" fontId="35" fillId="0" borderId="1" xfId="0" applyFont="1" applyFill="1" applyBorder="1" applyAlignment="1">
      <alignment horizontal="right"/>
    </xf>
    <xf numFmtId="4" fontId="3" fillId="0" borderId="1" xfId="3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40" fillId="0" borderId="1" xfId="0" applyFont="1" applyFill="1" applyBorder="1" applyAlignment="1">
      <alignment horizontal="left" vertical="top" wrapText="1"/>
    </xf>
    <xf numFmtId="164" fontId="35" fillId="0" borderId="1" xfId="0" applyNumberFormat="1" applyFont="1" applyFill="1" applyBorder="1" applyAlignment="1">
      <alignment horizontal="right"/>
    </xf>
    <xf numFmtId="4" fontId="4" fillId="0" borderId="1" xfId="3" applyNumberFormat="1" applyFont="1" applyFill="1" applyBorder="1" applyAlignment="1">
      <alignment horizontal="right"/>
    </xf>
    <xf numFmtId="0" fontId="3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4" fillId="0" borderId="1" xfId="3" applyNumberFormat="1" applyFont="1" applyFill="1" applyBorder="1" applyAlignment="1">
      <alignment horizontal="center"/>
    </xf>
    <xf numFmtId="2" fontId="4" fillId="0" borderId="1" xfId="3" applyNumberFormat="1" applyFont="1" applyFill="1" applyBorder="1" applyAlignment="1"/>
    <xf numFmtId="2" fontId="3" fillId="0" borderId="1" xfId="3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/>
    <xf numFmtId="2" fontId="4" fillId="0" borderId="1" xfId="3" applyNumberFormat="1" applyFont="1" applyFill="1" applyBorder="1" applyAlignment="1">
      <alignment horizontal="center" wrapText="1"/>
    </xf>
    <xf numFmtId="0" fontId="38" fillId="0" borderId="1" xfId="3" applyFont="1" applyFill="1" applyBorder="1" applyAlignment="1">
      <alignment vertical="top"/>
    </xf>
    <xf numFmtId="2" fontId="4" fillId="0" borderId="1" xfId="3" applyNumberFormat="1" applyFont="1" applyFill="1" applyBorder="1" applyAlignment="1">
      <alignment horizontal="center" vertical="top" wrapText="1"/>
    </xf>
    <xf numFmtId="0" fontId="8" fillId="0" borderId="1" xfId="3" applyFont="1" applyFill="1" applyBorder="1" applyAlignment="1">
      <alignment vertical="top"/>
    </xf>
    <xf numFmtId="2" fontId="3" fillId="0" borderId="1" xfId="3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/>
    <xf numFmtId="2" fontId="6" fillId="0" borderId="1" xfId="3" applyNumberFormat="1" applyFont="1" applyFill="1" applyBorder="1" applyAlignment="1">
      <alignment horizontal="right" wrapText="1"/>
    </xf>
    <xf numFmtId="2" fontId="6" fillId="0" borderId="1" xfId="3" applyNumberFormat="1" applyFont="1" applyFill="1" applyBorder="1" applyAlignment="1">
      <alignment horizontal="right"/>
    </xf>
    <xf numFmtId="2" fontId="3" fillId="0" borderId="1" xfId="3" applyNumberFormat="1" applyFont="1" applyFill="1" applyBorder="1" applyAlignment="1">
      <alignment wrapText="1"/>
    </xf>
    <xf numFmtId="2" fontId="4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166" fontId="14" fillId="0" borderId="1" xfId="0" applyNumberFormat="1" applyFont="1" applyFill="1" applyBorder="1" applyAlignment="1">
      <alignment horizontal="right" vertical="top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168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top" wrapText="1"/>
    </xf>
    <xf numFmtId="0" fontId="19" fillId="0" borderId="1" xfId="3" applyFont="1" applyFill="1" applyBorder="1" applyAlignment="1">
      <alignment horizontal="justify" vertical="top" wrapText="1"/>
    </xf>
    <xf numFmtId="0" fontId="41" fillId="0" borderId="1" xfId="3" applyFont="1" applyFill="1" applyBorder="1" applyAlignment="1">
      <alignment horizontal="justify" vertical="top" wrapText="1"/>
    </xf>
    <xf numFmtId="0" fontId="42" fillId="0" borderId="1" xfId="0" applyFont="1" applyFill="1" applyBorder="1" applyAlignment="1">
      <alignment vertical="top" wrapText="1"/>
    </xf>
    <xf numFmtId="0" fontId="38" fillId="0" borderId="1" xfId="3" applyFont="1" applyFill="1" applyBorder="1" applyAlignment="1">
      <alignment horizontal="center" vertical="center"/>
    </xf>
    <xf numFmtId="49" fontId="38" fillId="0" borderId="1" xfId="0" applyNumberFormat="1" applyFont="1" applyFill="1" applyBorder="1" applyAlignment="1">
      <alignment vertical="top" wrapText="1"/>
    </xf>
    <xf numFmtId="0" fontId="8" fillId="0" borderId="1" xfId="3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top" wrapText="1"/>
    </xf>
    <xf numFmtId="0" fontId="3" fillId="0" borderId="1" xfId="3" applyFont="1" applyFill="1" applyBorder="1" applyAlignment="1">
      <alignment vertical="top"/>
    </xf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center"/>
    </xf>
    <xf numFmtId="0" fontId="2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1" applyNumberFormat="1" applyFont="1" applyFill="1" applyBorder="1" applyAlignment="1">
      <alignment horizontal="left" vertical="top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</cellXfs>
  <cellStyles count="8"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5"/>
  <sheetViews>
    <sheetView topLeftCell="A166" workbookViewId="0">
      <selection activeCell="E58" sqref="E58"/>
    </sheetView>
  </sheetViews>
  <sheetFormatPr defaultRowHeight="15"/>
  <cols>
    <col min="1" max="1" width="24.42578125" style="1" customWidth="1"/>
    <col min="2" max="2" width="47" style="1" customWidth="1"/>
    <col min="3" max="3" width="11.140625" style="95" customWidth="1"/>
    <col min="4" max="4" width="13.5703125" style="95" bestFit="1" customWidth="1"/>
    <col min="5" max="5" width="11.7109375" style="1" customWidth="1"/>
    <col min="6" max="6" width="12" style="1" customWidth="1"/>
    <col min="7" max="16384" width="9.140625" style="1"/>
  </cols>
  <sheetData>
    <row r="1" spans="1:6" ht="18" customHeight="1">
      <c r="A1" s="183" t="s">
        <v>401</v>
      </c>
      <c r="B1" s="183"/>
      <c r="C1" s="183"/>
      <c r="D1" s="183"/>
      <c r="E1" s="183"/>
      <c r="F1" s="184"/>
    </row>
    <row r="2" spans="1:6" ht="60">
      <c r="A2" s="169" t="s">
        <v>0</v>
      </c>
      <c r="B2" s="170" t="s">
        <v>1</v>
      </c>
      <c r="C2" s="169" t="s">
        <v>402</v>
      </c>
      <c r="D2" s="171" t="s">
        <v>403</v>
      </c>
      <c r="E2" s="169" t="s">
        <v>2</v>
      </c>
      <c r="F2" s="172" t="s">
        <v>404</v>
      </c>
    </row>
    <row r="3" spans="1:6">
      <c r="A3" s="128">
        <v>1</v>
      </c>
      <c r="B3" s="112">
        <v>2</v>
      </c>
      <c r="C3" s="129">
        <v>3</v>
      </c>
      <c r="D3" s="130">
        <v>4</v>
      </c>
      <c r="E3" s="131">
        <v>5</v>
      </c>
      <c r="F3" s="131">
        <v>6</v>
      </c>
    </row>
    <row r="4" spans="1:6">
      <c r="A4" s="132" t="s">
        <v>3</v>
      </c>
      <c r="B4" s="114" t="s">
        <v>4</v>
      </c>
      <c r="C4" s="133">
        <f>SUM(C5+C11+C17+C30+C36+C38+C40+C52+C58+C71+C81+C129)</f>
        <v>474311.35000000003</v>
      </c>
      <c r="D4" s="133">
        <f>SUM(D5+D11+D17+D30+D36+D38+D40+D52+D58+D71+D81+D129)</f>
        <v>151047.13</v>
      </c>
      <c r="E4" s="133">
        <f>D4/C4*100</f>
        <v>31.84556515461837</v>
      </c>
      <c r="F4" s="133">
        <f>D4-C4</f>
        <v>-323264.22000000003</v>
      </c>
    </row>
    <row r="5" spans="1:6">
      <c r="A5" s="135" t="s">
        <v>5</v>
      </c>
      <c r="B5" s="114" t="s">
        <v>6</v>
      </c>
      <c r="C5" s="133">
        <f>SUM(C6)</f>
        <v>360113</v>
      </c>
      <c r="D5" s="133">
        <f>SUM(D6)</f>
        <v>105525.11</v>
      </c>
      <c r="E5" s="133">
        <f t="shared" ref="E5:E66" si="0">D5/C5*100</f>
        <v>29.303332565055968</v>
      </c>
      <c r="F5" s="133">
        <f t="shared" ref="F5:F68" si="1">D5-C5</f>
        <v>-254587.89</v>
      </c>
    </row>
    <row r="6" spans="1:6">
      <c r="A6" s="135" t="s">
        <v>7</v>
      </c>
      <c r="B6" s="114" t="s">
        <v>8</v>
      </c>
      <c r="C6" s="133">
        <f>SUM(C7:C10)</f>
        <v>360113</v>
      </c>
      <c r="D6" s="133">
        <f>SUM(D7:D10)</f>
        <v>105525.11</v>
      </c>
      <c r="E6" s="133">
        <f t="shared" si="0"/>
        <v>29.303332565055968</v>
      </c>
      <c r="F6" s="133">
        <f t="shared" si="1"/>
        <v>-254587.89</v>
      </c>
    </row>
    <row r="7" spans="1:6" ht="63.75">
      <c r="A7" s="136" t="s">
        <v>9</v>
      </c>
      <c r="B7" s="116" t="s">
        <v>10</v>
      </c>
      <c r="C7" s="137">
        <v>352717</v>
      </c>
      <c r="D7" s="138">
        <v>103121.35</v>
      </c>
      <c r="E7" s="137">
        <f t="shared" si="0"/>
        <v>29.236285747497288</v>
      </c>
      <c r="F7" s="137">
        <f t="shared" si="1"/>
        <v>-249595.65</v>
      </c>
    </row>
    <row r="8" spans="1:6" ht="102">
      <c r="A8" s="136" t="s">
        <v>11</v>
      </c>
      <c r="B8" s="116" t="s">
        <v>12</v>
      </c>
      <c r="C8" s="137">
        <v>1330</v>
      </c>
      <c r="D8" s="138">
        <v>39.11</v>
      </c>
      <c r="E8" s="137">
        <f t="shared" si="0"/>
        <v>2.9406015037593982</v>
      </c>
      <c r="F8" s="137">
        <f t="shared" si="1"/>
        <v>-1290.8900000000001</v>
      </c>
    </row>
    <row r="9" spans="1:6" ht="38.25">
      <c r="A9" s="136" t="s">
        <v>13</v>
      </c>
      <c r="B9" s="116" t="s">
        <v>14</v>
      </c>
      <c r="C9" s="137">
        <v>1317</v>
      </c>
      <c r="D9" s="138">
        <v>821.98</v>
      </c>
      <c r="E9" s="137">
        <f t="shared" si="0"/>
        <v>62.41305998481397</v>
      </c>
      <c r="F9" s="137">
        <f t="shared" si="1"/>
        <v>-495.02</v>
      </c>
    </row>
    <row r="10" spans="1:6" ht="89.25">
      <c r="A10" s="136" t="s">
        <v>15</v>
      </c>
      <c r="B10" s="116" t="s">
        <v>16</v>
      </c>
      <c r="C10" s="137">
        <v>4749</v>
      </c>
      <c r="D10" s="138">
        <v>1542.67</v>
      </c>
      <c r="E10" s="137">
        <f t="shared" si="0"/>
        <v>32.484101916192884</v>
      </c>
      <c r="F10" s="137">
        <f t="shared" si="1"/>
        <v>-3206.33</v>
      </c>
    </row>
    <row r="11" spans="1:6" ht="38.25">
      <c r="A11" s="132" t="s">
        <v>17</v>
      </c>
      <c r="B11" s="117" t="s">
        <v>18</v>
      </c>
      <c r="C11" s="133">
        <f>SUM(C12)</f>
        <v>16558.53</v>
      </c>
      <c r="D11" s="133">
        <f>SUM(D12)</f>
        <v>5306.6500000000005</v>
      </c>
      <c r="E11" s="133">
        <f t="shared" si="0"/>
        <v>32.047832748438424</v>
      </c>
      <c r="F11" s="133">
        <f t="shared" si="1"/>
        <v>-11251.879999999997</v>
      </c>
    </row>
    <row r="12" spans="1:6" ht="25.5">
      <c r="A12" s="132" t="s">
        <v>19</v>
      </c>
      <c r="B12" s="117" t="s">
        <v>20</v>
      </c>
      <c r="C12" s="133">
        <f>SUM(C13:C16)</f>
        <v>16558.53</v>
      </c>
      <c r="D12" s="133">
        <f>SUM(D13:D16)</f>
        <v>5306.6500000000005</v>
      </c>
      <c r="E12" s="133">
        <f t="shared" si="0"/>
        <v>32.047832748438424</v>
      </c>
      <c r="F12" s="133">
        <f t="shared" si="1"/>
        <v>-11251.879999999997</v>
      </c>
    </row>
    <row r="13" spans="1:6" ht="76.5">
      <c r="A13" s="140" t="s">
        <v>21</v>
      </c>
      <c r="B13" s="118" t="s">
        <v>22</v>
      </c>
      <c r="C13" s="137">
        <v>6176.55</v>
      </c>
      <c r="D13" s="138">
        <v>2255.58</v>
      </c>
      <c r="E13" s="137">
        <f t="shared" si="0"/>
        <v>36.518444762853051</v>
      </c>
      <c r="F13" s="137">
        <f t="shared" si="1"/>
        <v>-3920.9700000000003</v>
      </c>
    </row>
    <row r="14" spans="1:6" ht="89.25">
      <c r="A14" s="140" t="s">
        <v>23</v>
      </c>
      <c r="B14" s="118" t="s">
        <v>24</v>
      </c>
      <c r="C14" s="137">
        <v>47.4</v>
      </c>
      <c r="D14" s="138">
        <v>16.260000000000002</v>
      </c>
      <c r="E14" s="137">
        <f t="shared" si="0"/>
        <v>34.303797468354432</v>
      </c>
      <c r="F14" s="137">
        <f t="shared" si="1"/>
        <v>-31.139999999999997</v>
      </c>
    </row>
    <row r="15" spans="1:6" ht="76.5">
      <c r="A15" s="141" t="s">
        <v>25</v>
      </c>
      <c r="B15" s="118" t="s">
        <v>26</v>
      </c>
      <c r="C15" s="137">
        <v>11289.73</v>
      </c>
      <c r="D15" s="138">
        <v>3525.5</v>
      </c>
      <c r="E15" s="137">
        <f t="shared" si="0"/>
        <v>31.227496140297422</v>
      </c>
      <c r="F15" s="137">
        <f t="shared" si="1"/>
        <v>-7764.23</v>
      </c>
    </row>
    <row r="16" spans="1:6" ht="76.5">
      <c r="A16" s="140" t="s">
        <v>27</v>
      </c>
      <c r="B16" s="118" t="s">
        <v>28</v>
      </c>
      <c r="C16" s="137">
        <v>-955.15</v>
      </c>
      <c r="D16" s="138">
        <v>-490.69</v>
      </c>
      <c r="E16" s="137">
        <f t="shared" si="0"/>
        <v>51.37308276186986</v>
      </c>
      <c r="F16" s="137">
        <f t="shared" si="1"/>
        <v>464.46</v>
      </c>
    </row>
    <row r="17" spans="1:6">
      <c r="A17" s="132" t="s">
        <v>155</v>
      </c>
      <c r="B17" s="117" t="s">
        <v>156</v>
      </c>
      <c r="C17" s="133">
        <f>SUM(C22+C25+C28+C18)</f>
        <v>24535.18</v>
      </c>
      <c r="D17" s="133">
        <f>SUM(D22+D25+D28+D18)</f>
        <v>11346.21</v>
      </c>
      <c r="E17" s="133">
        <f t="shared" si="0"/>
        <v>46.244657671148119</v>
      </c>
      <c r="F17" s="133">
        <f t="shared" si="1"/>
        <v>-13188.970000000001</v>
      </c>
    </row>
    <row r="18" spans="1:6" ht="25.5">
      <c r="A18" s="132" t="s">
        <v>375</v>
      </c>
      <c r="B18" s="117" t="s">
        <v>171</v>
      </c>
      <c r="C18" s="133">
        <f>SUM(C19:C21)</f>
        <v>5533</v>
      </c>
      <c r="D18" s="133">
        <f>SUM(D19:D21)</f>
        <v>2951.3599999999997</v>
      </c>
      <c r="E18" s="133">
        <f t="shared" si="0"/>
        <v>53.341044641243442</v>
      </c>
      <c r="F18" s="133">
        <f t="shared" si="1"/>
        <v>-2581.6400000000003</v>
      </c>
    </row>
    <row r="19" spans="1:6" ht="25.5">
      <c r="A19" s="136" t="s">
        <v>376</v>
      </c>
      <c r="B19" s="116" t="s">
        <v>377</v>
      </c>
      <c r="C19" s="137">
        <v>2332</v>
      </c>
      <c r="D19" s="138">
        <v>926.94</v>
      </c>
      <c r="E19" s="137">
        <f t="shared" si="0"/>
        <v>39.748713550600343</v>
      </c>
      <c r="F19" s="137">
        <f t="shared" si="1"/>
        <v>-1405.06</v>
      </c>
    </row>
    <row r="20" spans="1:6" ht="38.25">
      <c r="A20" s="136" t="s">
        <v>378</v>
      </c>
      <c r="B20" s="116" t="s">
        <v>379</v>
      </c>
      <c r="C20" s="137">
        <v>3201</v>
      </c>
      <c r="D20" s="138">
        <v>2024.68</v>
      </c>
      <c r="E20" s="137">
        <f t="shared" si="0"/>
        <v>63.251483911277731</v>
      </c>
      <c r="F20" s="137">
        <f t="shared" si="1"/>
        <v>-1176.32</v>
      </c>
    </row>
    <row r="21" spans="1:6" ht="38.25">
      <c r="A21" s="136" t="s">
        <v>380</v>
      </c>
      <c r="B21" s="116" t="s">
        <v>303</v>
      </c>
      <c r="C21" s="137">
        <v>0</v>
      </c>
      <c r="D21" s="138">
        <v>-0.26</v>
      </c>
      <c r="E21" s="137"/>
      <c r="F21" s="137">
        <f t="shared" si="1"/>
        <v>-0.26</v>
      </c>
    </row>
    <row r="22" spans="1:6" ht="25.5">
      <c r="A22" s="132" t="s">
        <v>29</v>
      </c>
      <c r="B22" s="117" t="s">
        <v>31</v>
      </c>
      <c r="C22" s="142">
        <f>SUM(C23:C24)</f>
        <v>15267.18</v>
      </c>
      <c r="D22" s="142">
        <f>SUM(D23:D24)</f>
        <v>7053.85</v>
      </c>
      <c r="E22" s="133">
        <f t="shared" si="0"/>
        <v>46.202704101215815</v>
      </c>
      <c r="F22" s="133">
        <f t="shared" si="1"/>
        <v>-8213.33</v>
      </c>
    </row>
    <row r="23" spans="1:6" ht="25.5">
      <c r="A23" s="136" t="s">
        <v>30</v>
      </c>
      <c r="B23" s="116" t="s">
        <v>31</v>
      </c>
      <c r="C23" s="137">
        <v>15267.18</v>
      </c>
      <c r="D23" s="138">
        <v>7053.85</v>
      </c>
      <c r="E23" s="137">
        <f t="shared" si="0"/>
        <v>46.202704101215815</v>
      </c>
      <c r="F23" s="137">
        <f t="shared" si="1"/>
        <v>-8213.33</v>
      </c>
    </row>
    <row r="24" spans="1:6" ht="38.25">
      <c r="A24" s="136" t="s">
        <v>344</v>
      </c>
      <c r="B24" s="116" t="s">
        <v>345</v>
      </c>
      <c r="C24" s="137">
        <v>0</v>
      </c>
      <c r="D24" s="143">
        <v>0</v>
      </c>
      <c r="E24" s="137"/>
      <c r="F24" s="137">
        <f t="shared" si="1"/>
        <v>0</v>
      </c>
    </row>
    <row r="25" spans="1:6">
      <c r="A25" s="132" t="s">
        <v>32</v>
      </c>
      <c r="B25" s="117" t="s">
        <v>33</v>
      </c>
      <c r="C25" s="142">
        <f>SUM(C26:C27)</f>
        <v>75</v>
      </c>
      <c r="D25" s="142">
        <f t="shared" ref="D25" si="2">SUM(D26:D27)</f>
        <v>70.47</v>
      </c>
      <c r="E25" s="133">
        <f t="shared" si="0"/>
        <v>93.96</v>
      </c>
      <c r="F25" s="133">
        <f t="shared" si="1"/>
        <v>-4.5300000000000011</v>
      </c>
    </row>
    <row r="26" spans="1:6">
      <c r="A26" s="136" t="s">
        <v>34</v>
      </c>
      <c r="B26" s="116" t="s">
        <v>33</v>
      </c>
      <c r="C26" s="137">
        <v>75</v>
      </c>
      <c r="D26" s="138">
        <v>70.47</v>
      </c>
      <c r="E26" s="137">
        <f t="shared" si="0"/>
        <v>93.96</v>
      </c>
      <c r="F26" s="137">
        <f t="shared" si="1"/>
        <v>-4.5300000000000011</v>
      </c>
    </row>
    <row r="27" spans="1:6" ht="25.5">
      <c r="A27" s="136" t="s">
        <v>304</v>
      </c>
      <c r="B27" s="116" t="s">
        <v>305</v>
      </c>
      <c r="C27" s="137">
        <v>0</v>
      </c>
      <c r="D27" s="139">
        <v>0</v>
      </c>
      <c r="E27" s="137"/>
      <c r="F27" s="137">
        <f t="shared" si="1"/>
        <v>0</v>
      </c>
    </row>
    <row r="28" spans="1:6" ht="25.5">
      <c r="A28" s="132" t="s">
        <v>35</v>
      </c>
      <c r="B28" s="117" t="s">
        <v>36</v>
      </c>
      <c r="C28" s="133">
        <f>SUM(C29)</f>
        <v>3660</v>
      </c>
      <c r="D28" s="133">
        <f>SUM(D29)</f>
        <v>1270.53</v>
      </c>
      <c r="E28" s="133">
        <f t="shared" si="0"/>
        <v>34.713934426229507</v>
      </c>
      <c r="F28" s="133">
        <f t="shared" si="1"/>
        <v>-2389.4700000000003</v>
      </c>
    </row>
    <row r="29" spans="1:6" ht="45">
      <c r="A29" s="136" t="s">
        <v>37</v>
      </c>
      <c r="B29" s="173" t="s">
        <v>381</v>
      </c>
      <c r="C29" s="137">
        <v>3660</v>
      </c>
      <c r="D29" s="138">
        <v>1270.53</v>
      </c>
      <c r="E29" s="137">
        <f t="shared" si="0"/>
        <v>34.713934426229507</v>
      </c>
      <c r="F29" s="137">
        <f t="shared" si="1"/>
        <v>-2389.4700000000003</v>
      </c>
    </row>
    <row r="30" spans="1:6">
      <c r="A30" s="135" t="s">
        <v>38</v>
      </c>
      <c r="B30" s="117" t="s">
        <v>39</v>
      </c>
      <c r="C30" s="133">
        <f>SUM(C31+C33)</f>
        <v>35335</v>
      </c>
      <c r="D30" s="133">
        <f t="shared" ref="D30" si="3">SUM(D31+D33)</f>
        <v>8884.07</v>
      </c>
      <c r="E30" s="133">
        <f t="shared" si="0"/>
        <v>25.142408376963349</v>
      </c>
      <c r="F30" s="133">
        <f t="shared" si="1"/>
        <v>-26450.93</v>
      </c>
    </row>
    <row r="31" spans="1:6">
      <c r="A31" s="132" t="s">
        <v>40</v>
      </c>
      <c r="B31" s="117" t="s">
        <v>41</v>
      </c>
      <c r="C31" s="133">
        <f>SUM(C32)</f>
        <v>13009</v>
      </c>
      <c r="D31" s="133">
        <f>SUM(D32)</f>
        <v>2022</v>
      </c>
      <c r="E31" s="133">
        <f t="shared" si="0"/>
        <v>15.543085556153432</v>
      </c>
      <c r="F31" s="133">
        <f t="shared" si="1"/>
        <v>-10987</v>
      </c>
    </row>
    <row r="32" spans="1:6" ht="38.25">
      <c r="A32" s="136" t="s">
        <v>42</v>
      </c>
      <c r="B32" s="116" t="s">
        <v>43</v>
      </c>
      <c r="C32" s="137">
        <v>13009</v>
      </c>
      <c r="D32" s="138">
        <v>2022</v>
      </c>
      <c r="E32" s="137">
        <f t="shared" si="0"/>
        <v>15.543085556153432</v>
      </c>
      <c r="F32" s="137">
        <f t="shared" si="1"/>
        <v>-10987</v>
      </c>
    </row>
    <row r="33" spans="1:6">
      <c r="A33" s="135" t="s">
        <v>44</v>
      </c>
      <c r="B33" s="117" t="s">
        <v>45</v>
      </c>
      <c r="C33" s="142">
        <f>SUM(C34:C35)</f>
        <v>22326</v>
      </c>
      <c r="D33" s="142">
        <f>SUM(D34:D35)</f>
        <v>6862.07</v>
      </c>
      <c r="E33" s="133">
        <f t="shared" si="0"/>
        <v>30.735778912478722</v>
      </c>
      <c r="F33" s="133">
        <f t="shared" si="1"/>
        <v>-15463.93</v>
      </c>
    </row>
    <row r="34" spans="1:6" ht="34.5" customHeight="1">
      <c r="A34" s="136" t="s">
        <v>144</v>
      </c>
      <c r="B34" s="116" t="s">
        <v>382</v>
      </c>
      <c r="C34" s="137">
        <v>14260</v>
      </c>
      <c r="D34" s="138">
        <v>5934.17</v>
      </c>
      <c r="E34" s="137">
        <f t="shared" si="0"/>
        <v>41.614095371669002</v>
      </c>
      <c r="F34" s="137">
        <f t="shared" si="1"/>
        <v>-8325.83</v>
      </c>
    </row>
    <row r="35" spans="1:6" ht="38.25">
      <c r="A35" s="136" t="s">
        <v>145</v>
      </c>
      <c r="B35" s="116" t="s">
        <v>383</v>
      </c>
      <c r="C35" s="137">
        <v>8066</v>
      </c>
      <c r="D35" s="138">
        <v>927.9</v>
      </c>
      <c r="E35" s="137">
        <f t="shared" si="0"/>
        <v>11.503843292834118</v>
      </c>
      <c r="F35" s="137">
        <f t="shared" si="1"/>
        <v>-7138.1</v>
      </c>
    </row>
    <row r="36" spans="1:6">
      <c r="A36" s="132" t="s">
        <v>46</v>
      </c>
      <c r="B36" s="117" t="s">
        <v>47</v>
      </c>
      <c r="C36" s="133">
        <f>SUM(C37:C37)</f>
        <v>5825</v>
      </c>
      <c r="D36" s="133">
        <f>SUM(D37:D37)</f>
        <v>1907.37</v>
      </c>
      <c r="E36" s="133">
        <f t="shared" si="0"/>
        <v>32.744549356223175</v>
      </c>
      <c r="F36" s="133">
        <f t="shared" si="1"/>
        <v>-3917.63</v>
      </c>
    </row>
    <row r="37" spans="1:6" ht="38.25">
      <c r="A37" s="136" t="s">
        <v>48</v>
      </c>
      <c r="B37" s="116" t="s">
        <v>49</v>
      </c>
      <c r="C37" s="137">
        <v>5825</v>
      </c>
      <c r="D37" s="138">
        <v>1907.37</v>
      </c>
      <c r="E37" s="137">
        <f t="shared" si="0"/>
        <v>32.744549356223175</v>
      </c>
      <c r="F37" s="137">
        <f t="shared" si="1"/>
        <v>-3917.63</v>
      </c>
    </row>
    <row r="38" spans="1:6" ht="31.5">
      <c r="A38" s="124" t="s">
        <v>306</v>
      </c>
      <c r="B38" s="174" t="s">
        <v>307</v>
      </c>
      <c r="C38" s="133">
        <f>SUM(C39)</f>
        <v>0</v>
      </c>
      <c r="D38" s="133">
        <f>SUM(D39)</f>
        <v>0</v>
      </c>
      <c r="E38" s="133"/>
      <c r="F38" s="133">
        <f t="shared" si="1"/>
        <v>0</v>
      </c>
    </row>
    <row r="39" spans="1:6" ht="38.25">
      <c r="A39" s="144" t="s">
        <v>308</v>
      </c>
      <c r="B39" s="116" t="s">
        <v>309</v>
      </c>
      <c r="C39" s="137">
        <v>0</v>
      </c>
      <c r="D39" s="143">
        <v>0</v>
      </c>
      <c r="E39" s="137"/>
      <c r="F39" s="137">
        <f t="shared" si="1"/>
        <v>0</v>
      </c>
    </row>
    <row r="40" spans="1:6" ht="38.25">
      <c r="A40" s="132" t="s">
        <v>50</v>
      </c>
      <c r="B40" s="114" t="s">
        <v>51</v>
      </c>
      <c r="C40" s="133">
        <f>SUM(C41+C51)</f>
        <v>21068</v>
      </c>
      <c r="D40" s="133">
        <f>SUM(D41+D51)</f>
        <v>9957.43</v>
      </c>
      <c r="E40" s="133">
        <f t="shared" si="0"/>
        <v>47.263290298082403</v>
      </c>
      <c r="F40" s="133">
        <f t="shared" si="1"/>
        <v>-11110.57</v>
      </c>
    </row>
    <row r="41" spans="1:6" ht="69" customHeight="1">
      <c r="A41" s="132" t="s">
        <v>52</v>
      </c>
      <c r="B41" s="175" t="s">
        <v>53</v>
      </c>
      <c r="C41" s="133">
        <f>SUM(C42+C46+C45)</f>
        <v>21039</v>
      </c>
      <c r="D41" s="133">
        <f>SUM(D42+D46+D45)</f>
        <v>9947.7100000000009</v>
      </c>
      <c r="E41" s="133">
        <f t="shared" si="0"/>
        <v>47.28223774894245</v>
      </c>
      <c r="F41" s="133">
        <f t="shared" si="1"/>
        <v>-11091.289999999999</v>
      </c>
    </row>
    <row r="42" spans="1:6" ht="76.5">
      <c r="A42" s="132" t="s">
        <v>54</v>
      </c>
      <c r="B42" s="117" t="s">
        <v>55</v>
      </c>
      <c r="C42" s="134">
        <f>SUM(C43:C44)</f>
        <v>12000</v>
      </c>
      <c r="D42" s="134">
        <f>SUM(D43:D44)</f>
        <v>6174.27</v>
      </c>
      <c r="E42" s="133">
        <f t="shared" si="0"/>
        <v>51.452249999999999</v>
      </c>
      <c r="F42" s="133">
        <f t="shared" si="1"/>
        <v>-5825.73</v>
      </c>
    </row>
    <row r="43" spans="1:6" ht="89.25">
      <c r="A43" s="136" t="s">
        <v>139</v>
      </c>
      <c r="B43" s="119" t="s">
        <v>384</v>
      </c>
      <c r="C43" s="137">
        <v>8600</v>
      </c>
      <c r="D43" s="138">
        <v>5240.22</v>
      </c>
      <c r="E43" s="137">
        <f t="shared" si="0"/>
        <v>60.93279069767442</v>
      </c>
      <c r="F43" s="137">
        <f t="shared" si="1"/>
        <v>-3359.7799999999997</v>
      </c>
    </row>
    <row r="44" spans="1:6" ht="102">
      <c r="A44" s="136" t="s">
        <v>140</v>
      </c>
      <c r="B44" s="119" t="s">
        <v>385</v>
      </c>
      <c r="C44" s="137">
        <v>3400</v>
      </c>
      <c r="D44" s="139">
        <v>934.05</v>
      </c>
      <c r="E44" s="137">
        <f t="shared" si="0"/>
        <v>27.472058823529409</v>
      </c>
      <c r="F44" s="137">
        <f t="shared" si="1"/>
        <v>-2465.9499999999998</v>
      </c>
    </row>
    <row r="45" spans="1:6" ht="89.25">
      <c r="A45" s="132" t="s">
        <v>310</v>
      </c>
      <c r="B45" s="120" t="s">
        <v>386</v>
      </c>
      <c r="C45" s="133">
        <v>100</v>
      </c>
      <c r="D45" s="134">
        <v>0</v>
      </c>
      <c r="E45" s="133">
        <f t="shared" si="0"/>
        <v>0</v>
      </c>
      <c r="F45" s="133">
        <f t="shared" si="1"/>
        <v>-100</v>
      </c>
    </row>
    <row r="46" spans="1:6" ht="38.25">
      <c r="A46" s="132" t="s">
        <v>387</v>
      </c>
      <c r="B46" s="121" t="s">
        <v>56</v>
      </c>
      <c r="C46" s="133">
        <f>SUM(C47:C50)</f>
        <v>8939</v>
      </c>
      <c r="D46" s="133">
        <f>SUM(D47:D50)</f>
        <v>3773.44</v>
      </c>
      <c r="E46" s="133">
        <f t="shared" si="0"/>
        <v>42.213222955587874</v>
      </c>
      <c r="F46" s="133">
        <f t="shared" si="1"/>
        <v>-5165.5599999999995</v>
      </c>
    </row>
    <row r="47" spans="1:6" ht="76.5">
      <c r="A47" s="136" t="s">
        <v>57</v>
      </c>
      <c r="B47" s="119" t="s">
        <v>388</v>
      </c>
      <c r="C47" s="137">
        <v>4412</v>
      </c>
      <c r="D47" s="138">
        <v>2569.29</v>
      </c>
      <c r="E47" s="137">
        <f t="shared" si="0"/>
        <v>58.23413417951042</v>
      </c>
      <c r="F47" s="137">
        <f t="shared" si="1"/>
        <v>-1842.71</v>
      </c>
    </row>
    <row r="48" spans="1:6" ht="63.75">
      <c r="A48" s="136" t="s">
        <v>58</v>
      </c>
      <c r="B48" s="119" t="s">
        <v>389</v>
      </c>
      <c r="C48" s="137">
        <v>3530</v>
      </c>
      <c r="D48" s="139">
        <v>994.32</v>
      </c>
      <c r="E48" s="137">
        <f t="shared" si="0"/>
        <v>28.167705382436264</v>
      </c>
      <c r="F48" s="137">
        <f t="shared" si="1"/>
        <v>-2535.6799999999998</v>
      </c>
    </row>
    <row r="49" spans="1:6" ht="140.25">
      <c r="A49" s="136" t="s">
        <v>346</v>
      </c>
      <c r="B49" s="119" t="s">
        <v>390</v>
      </c>
      <c r="C49" s="137">
        <v>0</v>
      </c>
      <c r="D49" s="139">
        <v>0</v>
      </c>
      <c r="E49" s="137"/>
      <c r="F49" s="137">
        <f t="shared" si="1"/>
        <v>0</v>
      </c>
    </row>
    <row r="50" spans="1:6" ht="51">
      <c r="A50" s="136" t="s">
        <v>59</v>
      </c>
      <c r="B50" s="119" t="s">
        <v>391</v>
      </c>
      <c r="C50" s="137">
        <v>997</v>
      </c>
      <c r="D50" s="143">
        <v>209.83</v>
      </c>
      <c r="E50" s="137">
        <f t="shared" si="0"/>
        <v>21.046138415245739</v>
      </c>
      <c r="F50" s="137">
        <f t="shared" si="1"/>
        <v>-787.17</v>
      </c>
    </row>
    <row r="51" spans="1:6" ht="76.5">
      <c r="A51" s="132" t="s">
        <v>169</v>
      </c>
      <c r="B51" s="120" t="s">
        <v>170</v>
      </c>
      <c r="C51" s="134">
        <v>29</v>
      </c>
      <c r="D51" s="145">
        <v>9.7200000000000006</v>
      </c>
      <c r="E51" s="133">
        <f t="shared" si="0"/>
        <v>33.517241379310349</v>
      </c>
      <c r="F51" s="133">
        <f t="shared" si="1"/>
        <v>-19.28</v>
      </c>
    </row>
    <row r="52" spans="1:6" ht="25.5">
      <c r="A52" s="132" t="s">
        <v>60</v>
      </c>
      <c r="B52" s="114" t="s">
        <v>61</v>
      </c>
      <c r="C52" s="133">
        <f>SUM(C53)</f>
        <v>830</v>
      </c>
      <c r="D52" s="133">
        <f>SUM(D53)</f>
        <v>554.02</v>
      </c>
      <c r="E52" s="133">
        <f t="shared" si="0"/>
        <v>66.749397590361454</v>
      </c>
      <c r="F52" s="133">
        <f t="shared" si="1"/>
        <v>-275.98</v>
      </c>
    </row>
    <row r="53" spans="1:6" ht="25.5">
      <c r="A53" s="132" t="s">
        <v>62</v>
      </c>
      <c r="B53" s="117" t="s">
        <v>63</v>
      </c>
      <c r="C53" s="133">
        <f>SUM(C54:C57)</f>
        <v>830</v>
      </c>
      <c r="D53" s="133">
        <f>SUM(D54:D57)</f>
        <v>554.02</v>
      </c>
      <c r="E53" s="133">
        <f t="shared" si="0"/>
        <v>66.749397590361454</v>
      </c>
      <c r="F53" s="133">
        <f t="shared" si="1"/>
        <v>-275.98</v>
      </c>
    </row>
    <row r="54" spans="1:6" ht="25.5">
      <c r="A54" s="136" t="s">
        <v>64</v>
      </c>
      <c r="B54" s="116" t="s">
        <v>65</v>
      </c>
      <c r="C54" s="146">
        <v>350</v>
      </c>
      <c r="D54" s="143">
        <v>200.51</v>
      </c>
      <c r="E54" s="137">
        <f t="shared" si="0"/>
        <v>57.288571428571423</v>
      </c>
      <c r="F54" s="137">
        <f t="shared" si="1"/>
        <v>-149.49</v>
      </c>
    </row>
    <row r="55" spans="1:6" ht="25.5">
      <c r="A55" s="136" t="s">
        <v>66</v>
      </c>
      <c r="B55" s="116" t="s">
        <v>67</v>
      </c>
      <c r="C55" s="146">
        <v>0</v>
      </c>
      <c r="D55" s="147">
        <v>0</v>
      </c>
      <c r="E55" s="137"/>
      <c r="F55" s="137">
        <f t="shared" si="1"/>
        <v>0</v>
      </c>
    </row>
    <row r="56" spans="1:6" ht="25.5">
      <c r="A56" s="136" t="s">
        <v>68</v>
      </c>
      <c r="B56" s="116" t="s">
        <v>69</v>
      </c>
      <c r="C56" s="146">
        <v>120</v>
      </c>
      <c r="D56" s="139">
        <v>186.31</v>
      </c>
      <c r="E56" s="137">
        <f t="shared" si="0"/>
        <v>155.25833333333335</v>
      </c>
      <c r="F56" s="137">
        <f t="shared" si="1"/>
        <v>66.31</v>
      </c>
    </row>
    <row r="57" spans="1:6" ht="25.5">
      <c r="A57" s="136" t="s">
        <v>70</v>
      </c>
      <c r="B57" s="116" t="s">
        <v>71</v>
      </c>
      <c r="C57" s="146">
        <v>360</v>
      </c>
      <c r="D57" s="139">
        <v>167.2</v>
      </c>
      <c r="E57" s="137">
        <f t="shared" si="0"/>
        <v>46.444444444444443</v>
      </c>
      <c r="F57" s="137">
        <f t="shared" si="1"/>
        <v>-192.8</v>
      </c>
    </row>
    <row r="58" spans="1:6" ht="25.5">
      <c r="A58" s="132" t="s">
        <v>72</v>
      </c>
      <c r="B58" s="117" t="s">
        <v>73</v>
      </c>
      <c r="C58" s="133">
        <f>SUM(C59+C63)</f>
        <v>562.79999999999995</v>
      </c>
      <c r="D58" s="133">
        <f>SUM(D59+D63)</f>
        <v>740.38</v>
      </c>
      <c r="E58" s="133">
        <f t="shared" si="0"/>
        <v>131.55294953802417</v>
      </c>
      <c r="F58" s="133">
        <f t="shared" si="1"/>
        <v>177.58000000000004</v>
      </c>
    </row>
    <row r="59" spans="1:6">
      <c r="A59" s="132" t="s">
        <v>74</v>
      </c>
      <c r="B59" s="117" t="s">
        <v>75</v>
      </c>
      <c r="C59" s="133">
        <f>SUM(C60)</f>
        <v>354.4</v>
      </c>
      <c r="D59" s="133">
        <f>SUM(D60)</f>
        <v>190.5</v>
      </c>
      <c r="E59" s="133">
        <f t="shared" si="0"/>
        <v>53.752821670428894</v>
      </c>
      <c r="F59" s="133">
        <f t="shared" si="1"/>
        <v>-163.89999999999998</v>
      </c>
    </row>
    <row r="60" spans="1:6" ht="38.25">
      <c r="A60" s="132" t="s">
        <v>76</v>
      </c>
      <c r="B60" s="117" t="s">
        <v>301</v>
      </c>
      <c r="C60" s="133">
        <f>SUM(C61:C62)</f>
        <v>354.4</v>
      </c>
      <c r="D60" s="133">
        <f>SUM(D61:D62)</f>
        <v>190.5</v>
      </c>
      <c r="E60" s="133">
        <f t="shared" si="0"/>
        <v>53.752821670428894</v>
      </c>
      <c r="F60" s="133">
        <f t="shared" si="1"/>
        <v>-163.89999999999998</v>
      </c>
    </row>
    <row r="61" spans="1:6" ht="38.25">
      <c r="A61" s="136" t="s">
        <v>77</v>
      </c>
      <c r="B61" s="119" t="s">
        <v>301</v>
      </c>
      <c r="C61" s="137">
        <v>354.4</v>
      </c>
      <c r="D61" s="143">
        <v>190.5</v>
      </c>
      <c r="E61" s="137">
        <f t="shared" si="0"/>
        <v>53.752821670428894</v>
      </c>
      <c r="F61" s="137">
        <f t="shared" si="1"/>
        <v>-163.89999999999998</v>
      </c>
    </row>
    <row r="62" spans="1:6" ht="38.25">
      <c r="A62" s="136" t="s">
        <v>347</v>
      </c>
      <c r="B62" s="119" t="s">
        <v>301</v>
      </c>
      <c r="C62" s="137">
        <v>0</v>
      </c>
      <c r="D62" s="143">
        <v>0</v>
      </c>
      <c r="E62" s="137"/>
      <c r="F62" s="137">
        <f t="shared" si="1"/>
        <v>0</v>
      </c>
    </row>
    <row r="63" spans="1:6">
      <c r="A63" s="148" t="s">
        <v>348</v>
      </c>
      <c r="B63" s="122" t="s">
        <v>349</v>
      </c>
      <c r="C63" s="133">
        <f>SUM(C64+C65+C69)</f>
        <v>208.4</v>
      </c>
      <c r="D63" s="133">
        <f>SUM(D64+D65+D69)</f>
        <v>549.88</v>
      </c>
      <c r="E63" s="133">
        <f t="shared" si="0"/>
        <v>263.85796545105563</v>
      </c>
      <c r="F63" s="133">
        <f t="shared" si="1"/>
        <v>341.48</v>
      </c>
    </row>
    <row r="64" spans="1:6" ht="38.25">
      <c r="A64" s="136" t="s">
        <v>78</v>
      </c>
      <c r="B64" s="116" t="s">
        <v>160</v>
      </c>
      <c r="C64" s="137">
        <v>20</v>
      </c>
      <c r="D64" s="143">
        <v>10.24</v>
      </c>
      <c r="E64" s="137">
        <f t="shared" si="0"/>
        <v>51.2</v>
      </c>
      <c r="F64" s="137">
        <f t="shared" si="1"/>
        <v>-9.76</v>
      </c>
    </row>
    <row r="65" spans="1:6" ht="38.25">
      <c r="A65" s="132" t="s">
        <v>79</v>
      </c>
      <c r="B65" s="117" t="s">
        <v>80</v>
      </c>
      <c r="C65" s="133">
        <f>C66+C67</f>
        <v>114.4</v>
      </c>
      <c r="D65" s="133">
        <f>D66+D67</f>
        <v>539.64</v>
      </c>
      <c r="E65" s="137">
        <f t="shared" si="0"/>
        <v>471.71328671328672</v>
      </c>
      <c r="F65" s="137">
        <f t="shared" si="1"/>
        <v>425.24</v>
      </c>
    </row>
    <row r="66" spans="1:6" ht="38.25">
      <c r="A66" s="136" t="s">
        <v>81</v>
      </c>
      <c r="B66" s="123" t="s">
        <v>392</v>
      </c>
      <c r="C66" s="137">
        <v>114.4</v>
      </c>
      <c r="D66" s="137">
        <v>473.63</v>
      </c>
      <c r="E66" s="137">
        <f t="shared" si="0"/>
        <v>414.01223776223776</v>
      </c>
      <c r="F66" s="137">
        <f t="shared" si="1"/>
        <v>359.23</v>
      </c>
    </row>
    <row r="67" spans="1:6" ht="38.25">
      <c r="A67" s="136" t="s">
        <v>82</v>
      </c>
      <c r="B67" s="123" t="s">
        <v>392</v>
      </c>
      <c r="C67" s="137">
        <v>0</v>
      </c>
      <c r="D67" s="139">
        <v>66.010000000000005</v>
      </c>
      <c r="E67" s="137"/>
      <c r="F67" s="137">
        <f t="shared" si="1"/>
        <v>66.010000000000005</v>
      </c>
    </row>
    <row r="68" spans="1:6" ht="38.25">
      <c r="A68" s="136" t="s">
        <v>405</v>
      </c>
      <c r="B68" s="123" t="s">
        <v>392</v>
      </c>
      <c r="C68" s="137"/>
      <c r="D68" s="139"/>
      <c r="E68" s="137"/>
      <c r="F68" s="137">
        <f t="shared" si="1"/>
        <v>0</v>
      </c>
    </row>
    <row r="69" spans="1:6" ht="24">
      <c r="A69" s="176" t="s">
        <v>406</v>
      </c>
      <c r="B69" s="177" t="s">
        <v>407</v>
      </c>
      <c r="C69" s="133">
        <f>SUM(C70)</f>
        <v>74</v>
      </c>
      <c r="D69" s="133">
        <f>SUM(D70)</f>
        <v>0</v>
      </c>
      <c r="E69" s="133">
        <f t="shared" ref="E69:E126" si="4">D69/C69*100</f>
        <v>0</v>
      </c>
      <c r="F69" s="133">
        <f t="shared" ref="F69:F132" si="5">D69-C69</f>
        <v>-74</v>
      </c>
    </row>
    <row r="70" spans="1:6" ht="24">
      <c r="A70" s="178" t="s">
        <v>408</v>
      </c>
      <c r="B70" s="179" t="s">
        <v>407</v>
      </c>
      <c r="C70" s="137">
        <v>74</v>
      </c>
      <c r="D70" s="139">
        <v>0</v>
      </c>
      <c r="E70" s="137">
        <f t="shared" si="4"/>
        <v>0</v>
      </c>
      <c r="F70" s="137">
        <f t="shared" si="5"/>
        <v>-74</v>
      </c>
    </row>
    <row r="71" spans="1:6" ht="25.5">
      <c r="A71" s="132" t="s">
        <v>83</v>
      </c>
      <c r="B71" s="117" t="s">
        <v>84</v>
      </c>
      <c r="C71" s="133">
        <f>SUM(C72+C74+C79)</f>
        <v>3866</v>
      </c>
      <c r="D71" s="133">
        <f>SUM(D72+D74+D79)</f>
        <v>3739.91</v>
      </c>
      <c r="E71" s="133">
        <f t="shared" si="4"/>
        <v>96.738489394723231</v>
      </c>
      <c r="F71" s="133">
        <f t="shared" si="5"/>
        <v>-126.09000000000015</v>
      </c>
    </row>
    <row r="72" spans="1:6">
      <c r="A72" s="132" t="s">
        <v>85</v>
      </c>
      <c r="B72" s="117" t="s">
        <v>86</v>
      </c>
      <c r="C72" s="133">
        <f>SUM(C73)</f>
        <v>0</v>
      </c>
      <c r="D72" s="133">
        <f t="shared" ref="D72" si="6">SUM(D73)</f>
        <v>0</v>
      </c>
      <c r="E72" s="133"/>
      <c r="F72" s="133">
        <f t="shared" si="5"/>
        <v>0</v>
      </c>
    </row>
    <row r="73" spans="1:6" ht="31.5">
      <c r="A73" s="132" t="s">
        <v>87</v>
      </c>
      <c r="B73" s="117" t="s">
        <v>409</v>
      </c>
      <c r="C73" s="133">
        <v>0</v>
      </c>
      <c r="D73" s="149">
        <v>0</v>
      </c>
      <c r="E73" s="133"/>
      <c r="F73" s="133">
        <f t="shared" si="5"/>
        <v>0</v>
      </c>
    </row>
    <row r="74" spans="1:6" ht="89.25">
      <c r="A74" s="148" t="s">
        <v>350</v>
      </c>
      <c r="B74" s="122" t="s">
        <v>351</v>
      </c>
      <c r="C74" s="133">
        <f>SUM(C75+C76)</f>
        <v>2276</v>
      </c>
      <c r="D74" s="133">
        <f>SUM(D75+D76)</f>
        <v>472.48</v>
      </c>
      <c r="E74" s="133">
        <f t="shared" si="4"/>
        <v>20.759226713532513</v>
      </c>
      <c r="F74" s="133">
        <f t="shared" si="5"/>
        <v>-1803.52</v>
      </c>
    </row>
    <row r="75" spans="1:6" ht="76.5">
      <c r="A75" s="132" t="s">
        <v>168</v>
      </c>
      <c r="B75" s="125" t="s">
        <v>172</v>
      </c>
      <c r="C75" s="133">
        <v>0</v>
      </c>
      <c r="D75" s="134">
        <v>0</v>
      </c>
      <c r="E75" s="133"/>
      <c r="F75" s="133">
        <f t="shared" si="5"/>
        <v>0</v>
      </c>
    </row>
    <row r="76" spans="1:6" ht="83.25" customHeight="1">
      <c r="A76" s="132" t="s">
        <v>141</v>
      </c>
      <c r="B76" s="120" t="s">
        <v>146</v>
      </c>
      <c r="C76" s="133">
        <f>SUM(C77:C78)</f>
        <v>2276</v>
      </c>
      <c r="D76" s="133">
        <f>SUM(D77:D78)</f>
        <v>472.48</v>
      </c>
      <c r="E76" s="133">
        <f t="shared" si="4"/>
        <v>20.759226713532513</v>
      </c>
      <c r="F76" s="133">
        <f t="shared" si="5"/>
        <v>-1803.52</v>
      </c>
    </row>
    <row r="77" spans="1:6" ht="98.25" customHeight="1">
      <c r="A77" s="136" t="s">
        <v>88</v>
      </c>
      <c r="B77" s="119" t="s">
        <v>393</v>
      </c>
      <c r="C77" s="137">
        <v>2276</v>
      </c>
      <c r="D77" s="143">
        <v>472.48</v>
      </c>
      <c r="E77" s="137">
        <f t="shared" si="4"/>
        <v>20.759226713532513</v>
      </c>
      <c r="F77" s="137">
        <f t="shared" si="5"/>
        <v>-1803.52</v>
      </c>
    </row>
    <row r="78" spans="1:6" ht="91.5" customHeight="1">
      <c r="A78" s="136" t="s">
        <v>89</v>
      </c>
      <c r="B78" s="119" t="s">
        <v>410</v>
      </c>
      <c r="C78" s="137">
        <v>0</v>
      </c>
      <c r="D78" s="147">
        <v>0</v>
      </c>
      <c r="E78" s="137"/>
      <c r="F78" s="137">
        <f t="shared" si="5"/>
        <v>0</v>
      </c>
    </row>
    <row r="79" spans="1:6" ht="25.5">
      <c r="A79" s="148" t="s">
        <v>352</v>
      </c>
      <c r="B79" s="122" t="s">
        <v>353</v>
      </c>
      <c r="C79" s="133">
        <f>SUM(C80)</f>
        <v>1590</v>
      </c>
      <c r="D79" s="133">
        <f>SUM(D80)</f>
        <v>3267.43</v>
      </c>
      <c r="E79" s="133">
        <f t="shared" si="4"/>
        <v>205.49874213836478</v>
      </c>
      <c r="F79" s="133">
        <f t="shared" si="5"/>
        <v>1677.4299999999998</v>
      </c>
    </row>
    <row r="80" spans="1:6" ht="51">
      <c r="A80" s="136" t="s">
        <v>90</v>
      </c>
      <c r="B80" s="116" t="s">
        <v>91</v>
      </c>
      <c r="C80" s="137">
        <v>1590</v>
      </c>
      <c r="D80" s="139">
        <v>3267.43</v>
      </c>
      <c r="E80" s="137">
        <f t="shared" si="4"/>
        <v>205.49874213836478</v>
      </c>
      <c r="F80" s="137">
        <f t="shared" si="5"/>
        <v>1677.4299999999998</v>
      </c>
    </row>
    <row r="81" spans="1:6">
      <c r="A81" s="132" t="s">
        <v>92</v>
      </c>
      <c r="B81" s="117" t="s">
        <v>93</v>
      </c>
      <c r="C81" s="133">
        <f>SUM(C82+C85+C87+C90+C96+C99+C101+C106+C108+C110+C113+C115+C103)</f>
        <v>5617.84</v>
      </c>
      <c r="D81" s="133">
        <f>SUM(D82+D85+D87+D90+D96+D99+D101+D106+D108+D110+D113+D115+D103)</f>
        <v>3087.42</v>
      </c>
      <c r="E81" s="133">
        <f t="shared" si="4"/>
        <v>54.957421357674839</v>
      </c>
      <c r="F81" s="133">
        <f t="shared" si="5"/>
        <v>-2530.42</v>
      </c>
    </row>
    <row r="82" spans="1:6" ht="25.5">
      <c r="A82" s="148" t="s">
        <v>354</v>
      </c>
      <c r="B82" s="122" t="s">
        <v>355</v>
      </c>
      <c r="C82" s="133">
        <f>SUM(C83:C84)</f>
        <v>177</v>
      </c>
      <c r="D82" s="133">
        <f t="shared" ref="D82" si="7">SUM(D83:D84)</f>
        <v>51.89</v>
      </c>
      <c r="E82" s="133">
        <f t="shared" si="4"/>
        <v>29.316384180790962</v>
      </c>
      <c r="F82" s="133">
        <f t="shared" si="5"/>
        <v>-125.11</v>
      </c>
    </row>
    <row r="83" spans="1:6" ht="114.75">
      <c r="A83" s="136" t="s">
        <v>94</v>
      </c>
      <c r="B83" s="116" t="s">
        <v>161</v>
      </c>
      <c r="C83" s="137">
        <v>152</v>
      </c>
      <c r="D83" s="143">
        <v>43.83</v>
      </c>
      <c r="E83" s="137">
        <f t="shared" si="4"/>
        <v>28.835526315789473</v>
      </c>
      <c r="F83" s="137">
        <f t="shared" si="5"/>
        <v>-108.17</v>
      </c>
    </row>
    <row r="84" spans="1:6" ht="51">
      <c r="A84" s="136" t="s">
        <v>95</v>
      </c>
      <c r="B84" s="116" t="s">
        <v>96</v>
      </c>
      <c r="C84" s="137">
        <v>25</v>
      </c>
      <c r="D84" s="143">
        <v>8.06</v>
      </c>
      <c r="E84" s="137">
        <f t="shared" si="4"/>
        <v>32.24</v>
      </c>
      <c r="F84" s="137">
        <f t="shared" si="5"/>
        <v>-16.939999999999998</v>
      </c>
    </row>
    <row r="85" spans="1:6" ht="63.75">
      <c r="A85" s="148" t="s">
        <v>356</v>
      </c>
      <c r="B85" s="122" t="s">
        <v>357</v>
      </c>
      <c r="C85" s="133">
        <f>SUM(C86)</f>
        <v>100</v>
      </c>
      <c r="D85" s="133">
        <f>SUM(D86)</f>
        <v>0</v>
      </c>
      <c r="E85" s="133">
        <f t="shared" si="4"/>
        <v>0</v>
      </c>
      <c r="F85" s="133">
        <f t="shared" si="5"/>
        <v>-100</v>
      </c>
    </row>
    <row r="86" spans="1:6" ht="63.75">
      <c r="A86" s="136" t="s">
        <v>97</v>
      </c>
      <c r="B86" s="116" t="s">
        <v>98</v>
      </c>
      <c r="C86" s="137">
        <v>100</v>
      </c>
      <c r="D86" s="139">
        <v>0</v>
      </c>
      <c r="E86" s="137">
        <f t="shared" si="4"/>
        <v>0</v>
      </c>
      <c r="F86" s="137">
        <f t="shared" si="5"/>
        <v>-100</v>
      </c>
    </row>
    <row r="87" spans="1:6" ht="56.25" customHeight="1">
      <c r="A87" s="132" t="s">
        <v>162</v>
      </c>
      <c r="B87" s="117" t="s">
        <v>99</v>
      </c>
      <c r="C87" s="133">
        <f>SUM(C88+C89)</f>
        <v>28</v>
      </c>
      <c r="D87" s="133">
        <f>SUM(D88+D89)</f>
        <v>21.23</v>
      </c>
      <c r="E87" s="133">
        <f t="shared" si="4"/>
        <v>75.821428571428569</v>
      </c>
      <c r="F87" s="133">
        <f t="shared" si="5"/>
        <v>-6.77</v>
      </c>
    </row>
    <row r="88" spans="1:6" ht="51">
      <c r="A88" s="136" t="s">
        <v>100</v>
      </c>
      <c r="B88" s="119" t="s">
        <v>147</v>
      </c>
      <c r="C88" s="137">
        <v>5</v>
      </c>
      <c r="D88" s="139">
        <v>16.23</v>
      </c>
      <c r="E88" s="137">
        <f t="shared" si="4"/>
        <v>324.60000000000002</v>
      </c>
      <c r="F88" s="137">
        <f t="shared" si="5"/>
        <v>11.23</v>
      </c>
    </row>
    <row r="89" spans="1:6" ht="51">
      <c r="A89" s="136" t="s">
        <v>299</v>
      </c>
      <c r="B89" s="119" t="s">
        <v>147</v>
      </c>
      <c r="C89" s="137">
        <v>23</v>
      </c>
      <c r="D89" s="147">
        <v>5</v>
      </c>
      <c r="E89" s="137">
        <f t="shared" si="4"/>
        <v>21.739130434782609</v>
      </c>
      <c r="F89" s="137">
        <f t="shared" si="5"/>
        <v>-18</v>
      </c>
    </row>
    <row r="90" spans="1:6" ht="102">
      <c r="A90" s="132" t="s">
        <v>150</v>
      </c>
      <c r="B90" s="125" t="s">
        <v>149</v>
      </c>
      <c r="C90" s="150">
        <f>SUM(C91+C93)</f>
        <v>1875</v>
      </c>
      <c r="D90" s="150">
        <f>SUM(D91+D93)</f>
        <v>1527.07</v>
      </c>
      <c r="E90" s="133">
        <f t="shared" si="4"/>
        <v>81.443733333333341</v>
      </c>
      <c r="F90" s="133">
        <f t="shared" si="5"/>
        <v>-347.93000000000006</v>
      </c>
    </row>
    <row r="91" spans="1:6" ht="38.25">
      <c r="A91" s="132" t="s">
        <v>411</v>
      </c>
      <c r="B91" s="120" t="s">
        <v>148</v>
      </c>
      <c r="C91" s="150">
        <f>SUM(C92)</f>
        <v>140</v>
      </c>
      <c r="D91" s="150">
        <f>SUM(D92)</f>
        <v>100</v>
      </c>
      <c r="E91" s="133">
        <f t="shared" si="4"/>
        <v>71.428571428571431</v>
      </c>
      <c r="F91" s="133">
        <f t="shared" si="5"/>
        <v>-40</v>
      </c>
    </row>
    <row r="92" spans="1:6" ht="25.5">
      <c r="A92" s="136" t="s">
        <v>142</v>
      </c>
      <c r="B92" s="119" t="s">
        <v>148</v>
      </c>
      <c r="C92" s="146">
        <v>140</v>
      </c>
      <c r="D92" s="146">
        <v>100</v>
      </c>
      <c r="E92" s="137">
        <f t="shared" si="4"/>
        <v>71.428571428571431</v>
      </c>
      <c r="F92" s="137">
        <f t="shared" si="5"/>
        <v>-40</v>
      </c>
    </row>
    <row r="93" spans="1:6" ht="25.5">
      <c r="A93" s="132" t="s">
        <v>412</v>
      </c>
      <c r="B93" s="117" t="s">
        <v>102</v>
      </c>
      <c r="C93" s="150">
        <f>SUM(C94:C95)</f>
        <v>1735</v>
      </c>
      <c r="D93" s="150">
        <f>SUM(D94:D95)</f>
        <v>1427.07</v>
      </c>
      <c r="E93" s="133">
        <f t="shared" si="4"/>
        <v>82.251873198847264</v>
      </c>
      <c r="F93" s="133">
        <f t="shared" si="5"/>
        <v>-307.93000000000006</v>
      </c>
    </row>
    <row r="94" spans="1:6" ht="25.5">
      <c r="A94" s="136" t="s">
        <v>334</v>
      </c>
      <c r="B94" s="116" t="s">
        <v>102</v>
      </c>
      <c r="C94" s="146">
        <v>1420</v>
      </c>
      <c r="D94" s="146">
        <v>1420</v>
      </c>
      <c r="E94" s="137">
        <f t="shared" si="4"/>
        <v>100</v>
      </c>
      <c r="F94" s="137">
        <f t="shared" si="5"/>
        <v>0</v>
      </c>
    </row>
    <row r="95" spans="1:6" ht="25.5">
      <c r="A95" s="136" t="s">
        <v>101</v>
      </c>
      <c r="B95" s="116" t="s">
        <v>102</v>
      </c>
      <c r="C95" s="137">
        <v>315</v>
      </c>
      <c r="D95" s="139">
        <v>7.07</v>
      </c>
      <c r="E95" s="137">
        <f t="shared" si="4"/>
        <v>2.2444444444444445</v>
      </c>
      <c r="F95" s="137">
        <f t="shared" si="5"/>
        <v>-307.93</v>
      </c>
    </row>
    <row r="96" spans="1:6" ht="51">
      <c r="A96" s="148" t="s">
        <v>358</v>
      </c>
      <c r="B96" s="122" t="s">
        <v>359</v>
      </c>
      <c r="C96" s="133">
        <f>SUM(C97:C98)</f>
        <v>475</v>
      </c>
      <c r="D96" s="133">
        <f>SUM(D97:D98)</f>
        <v>216.8</v>
      </c>
      <c r="E96" s="133">
        <f t="shared" si="4"/>
        <v>45.642105263157895</v>
      </c>
      <c r="F96" s="133">
        <f t="shared" si="5"/>
        <v>-258.2</v>
      </c>
    </row>
    <row r="97" spans="1:6" ht="51">
      <c r="A97" s="136" t="s">
        <v>103</v>
      </c>
      <c r="B97" s="116" t="s">
        <v>104</v>
      </c>
      <c r="C97" s="137">
        <v>475</v>
      </c>
      <c r="D97" s="139">
        <v>208.5</v>
      </c>
      <c r="E97" s="137">
        <f t="shared" si="4"/>
        <v>43.894736842105267</v>
      </c>
      <c r="F97" s="137">
        <f t="shared" si="5"/>
        <v>-266.5</v>
      </c>
    </row>
    <row r="98" spans="1:6" ht="51">
      <c r="A98" s="136" t="s">
        <v>335</v>
      </c>
      <c r="B98" s="116" t="s">
        <v>104</v>
      </c>
      <c r="C98" s="137">
        <v>0</v>
      </c>
      <c r="D98" s="139">
        <v>8.3000000000000007</v>
      </c>
      <c r="E98" s="137"/>
      <c r="F98" s="137">
        <f t="shared" si="5"/>
        <v>8.3000000000000007</v>
      </c>
    </row>
    <row r="99" spans="1:6" ht="25.5">
      <c r="A99" s="148" t="s">
        <v>360</v>
      </c>
      <c r="B99" s="122" t="s">
        <v>361</v>
      </c>
      <c r="C99" s="133">
        <f>SUM(C100)</f>
        <v>59</v>
      </c>
      <c r="D99" s="133">
        <f>SUM(D100)</f>
        <v>30</v>
      </c>
      <c r="E99" s="133">
        <f t="shared" si="4"/>
        <v>50.847457627118644</v>
      </c>
      <c r="F99" s="133">
        <f t="shared" si="5"/>
        <v>-29</v>
      </c>
    </row>
    <row r="100" spans="1:6" ht="25.5">
      <c r="A100" s="136" t="s">
        <v>158</v>
      </c>
      <c r="B100" s="115" t="s">
        <v>159</v>
      </c>
      <c r="C100" s="137">
        <v>59</v>
      </c>
      <c r="D100" s="139">
        <v>30</v>
      </c>
      <c r="E100" s="137">
        <f t="shared" si="4"/>
        <v>50.847457627118644</v>
      </c>
      <c r="F100" s="137">
        <f t="shared" si="5"/>
        <v>-29</v>
      </c>
    </row>
    <row r="101" spans="1:6" ht="38.25">
      <c r="A101" s="148" t="s">
        <v>362</v>
      </c>
      <c r="B101" s="122" t="s">
        <v>363</v>
      </c>
      <c r="C101" s="133">
        <f>SUM(C102)</f>
        <v>149</v>
      </c>
      <c r="D101" s="133">
        <f>SUM(D102)</f>
        <v>28.86</v>
      </c>
      <c r="E101" s="133">
        <f t="shared" si="4"/>
        <v>19.369127516778523</v>
      </c>
      <c r="F101" s="133">
        <f t="shared" si="5"/>
        <v>-120.14</v>
      </c>
    </row>
    <row r="102" spans="1:6" ht="51">
      <c r="A102" s="136" t="s">
        <v>166</v>
      </c>
      <c r="B102" s="116" t="s">
        <v>167</v>
      </c>
      <c r="C102" s="137">
        <v>149</v>
      </c>
      <c r="D102" s="139">
        <v>28.86</v>
      </c>
      <c r="E102" s="137">
        <f t="shared" si="4"/>
        <v>19.369127516778523</v>
      </c>
      <c r="F102" s="137">
        <f t="shared" si="5"/>
        <v>-120.14</v>
      </c>
    </row>
    <row r="103" spans="1:6" ht="57" customHeight="1">
      <c r="A103" s="148" t="s">
        <v>364</v>
      </c>
      <c r="B103" s="151" t="s">
        <v>365</v>
      </c>
      <c r="C103" s="133">
        <f>SUM(C104:C105)</f>
        <v>50</v>
      </c>
      <c r="D103" s="133">
        <f>SUM(D104:D105)</f>
        <v>53</v>
      </c>
      <c r="E103" s="133">
        <f t="shared" si="4"/>
        <v>106</v>
      </c>
      <c r="F103" s="133">
        <f t="shared" si="5"/>
        <v>3</v>
      </c>
    </row>
    <row r="104" spans="1:6" ht="51.75">
      <c r="A104" s="136" t="s">
        <v>366</v>
      </c>
      <c r="B104" s="152" t="s">
        <v>365</v>
      </c>
      <c r="C104" s="137">
        <v>50</v>
      </c>
      <c r="D104" s="139">
        <v>50</v>
      </c>
      <c r="E104" s="137">
        <f t="shared" si="4"/>
        <v>100</v>
      </c>
      <c r="F104" s="137">
        <f t="shared" si="5"/>
        <v>0</v>
      </c>
    </row>
    <row r="105" spans="1:6" ht="51.75">
      <c r="A105" s="136" t="s">
        <v>413</v>
      </c>
      <c r="B105" s="152" t="s">
        <v>365</v>
      </c>
      <c r="C105" s="137">
        <v>0</v>
      </c>
      <c r="D105" s="139">
        <v>3</v>
      </c>
      <c r="E105" s="137"/>
      <c r="F105" s="137">
        <f t="shared" si="5"/>
        <v>3</v>
      </c>
    </row>
    <row r="106" spans="1:6" ht="25.5">
      <c r="A106" s="148" t="s">
        <v>367</v>
      </c>
      <c r="B106" s="122" t="s">
        <v>368</v>
      </c>
      <c r="C106" s="133">
        <f>SUM(C107)</f>
        <v>3.8</v>
      </c>
      <c r="D106" s="133">
        <f>SUM(D107)</f>
        <v>1.39</v>
      </c>
      <c r="E106" s="133">
        <f t="shared" si="4"/>
        <v>36.578947368421048</v>
      </c>
      <c r="F106" s="133">
        <f t="shared" si="5"/>
        <v>-2.41</v>
      </c>
    </row>
    <row r="107" spans="1:6" ht="38.25">
      <c r="A107" s="136" t="s">
        <v>163</v>
      </c>
      <c r="B107" s="116" t="s">
        <v>105</v>
      </c>
      <c r="C107" s="137">
        <v>3.8</v>
      </c>
      <c r="D107" s="139">
        <v>1.39</v>
      </c>
      <c r="E107" s="137">
        <f t="shared" si="4"/>
        <v>36.578947368421048</v>
      </c>
      <c r="F107" s="137">
        <f t="shared" si="5"/>
        <v>-2.41</v>
      </c>
    </row>
    <row r="108" spans="1:6" ht="51">
      <c r="A108" s="148" t="s">
        <v>369</v>
      </c>
      <c r="B108" s="122" t="s">
        <v>370</v>
      </c>
      <c r="C108" s="133">
        <f>SUM(C109)</f>
        <v>0</v>
      </c>
      <c r="D108" s="133">
        <f t="shared" ref="D108" si="8">SUM(D109)</f>
        <v>0</v>
      </c>
      <c r="E108" s="137"/>
      <c r="F108" s="137">
        <f t="shared" si="5"/>
        <v>0</v>
      </c>
    </row>
    <row r="109" spans="1:6" ht="63.75">
      <c r="A109" s="136" t="s">
        <v>311</v>
      </c>
      <c r="B109" s="116" t="s">
        <v>312</v>
      </c>
      <c r="C109" s="137">
        <v>0</v>
      </c>
      <c r="D109" s="139">
        <v>0</v>
      </c>
      <c r="E109" s="137"/>
      <c r="F109" s="137">
        <f t="shared" si="5"/>
        <v>0</v>
      </c>
    </row>
    <row r="110" spans="1:6" ht="63.75">
      <c r="A110" s="132" t="s">
        <v>336</v>
      </c>
      <c r="B110" s="117" t="s">
        <v>106</v>
      </c>
      <c r="C110" s="133">
        <f>SUM(C111:C112)</f>
        <v>100</v>
      </c>
      <c r="D110" s="133">
        <f>SUM(D111:D112)</f>
        <v>32.299999999999997</v>
      </c>
      <c r="E110" s="133">
        <f t="shared" si="4"/>
        <v>32.299999999999997</v>
      </c>
      <c r="F110" s="133">
        <f t="shared" si="5"/>
        <v>-67.7</v>
      </c>
    </row>
    <row r="111" spans="1:6" ht="63.75">
      <c r="A111" s="136" t="s">
        <v>313</v>
      </c>
      <c r="B111" s="116" t="s">
        <v>106</v>
      </c>
      <c r="C111" s="137">
        <v>100</v>
      </c>
      <c r="D111" s="139">
        <v>32.299999999999997</v>
      </c>
      <c r="E111" s="137">
        <f t="shared" si="4"/>
        <v>32.299999999999997</v>
      </c>
      <c r="F111" s="137">
        <f t="shared" si="5"/>
        <v>-67.7</v>
      </c>
    </row>
    <row r="112" spans="1:6" ht="63.75">
      <c r="A112" s="136" t="s">
        <v>314</v>
      </c>
      <c r="B112" s="116" t="s">
        <v>106</v>
      </c>
      <c r="C112" s="137">
        <v>0</v>
      </c>
      <c r="D112" s="139">
        <v>0</v>
      </c>
      <c r="E112" s="137"/>
      <c r="F112" s="137">
        <f t="shared" si="5"/>
        <v>0</v>
      </c>
    </row>
    <row r="113" spans="1:6" ht="38.25">
      <c r="A113" s="148" t="s">
        <v>371</v>
      </c>
      <c r="B113" s="122" t="s">
        <v>372</v>
      </c>
      <c r="C113" s="133">
        <f>SUM(C114)</f>
        <v>83.1</v>
      </c>
      <c r="D113" s="133">
        <f>SUM(D114)</f>
        <v>10.71</v>
      </c>
      <c r="E113" s="133">
        <f t="shared" si="4"/>
        <v>12.88808664259928</v>
      </c>
      <c r="F113" s="133">
        <f t="shared" si="5"/>
        <v>-72.389999999999986</v>
      </c>
    </row>
    <row r="114" spans="1:6" ht="51">
      <c r="A114" s="136" t="s">
        <v>107</v>
      </c>
      <c r="B114" s="116" t="s">
        <v>108</v>
      </c>
      <c r="C114" s="137">
        <v>83.1</v>
      </c>
      <c r="D114" s="139">
        <v>10.71</v>
      </c>
      <c r="E114" s="137">
        <f t="shared" si="4"/>
        <v>12.88808664259928</v>
      </c>
      <c r="F114" s="137">
        <f t="shared" si="5"/>
        <v>-72.389999999999986</v>
      </c>
    </row>
    <row r="115" spans="1:6" ht="38.25">
      <c r="A115" s="132" t="s">
        <v>109</v>
      </c>
      <c r="B115" s="117" t="s">
        <v>110</v>
      </c>
      <c r="C115" s="133">
        <f>SUM(C117:C128)</f>
        <v>2517.94</v>
      </c>
      <c r="D115" s="133">
        <f>SUM(D117:D128)</f>
        <v>1114.17</v>
      </c>
      <c r="E115" s="133">
        <f t="shared" si="4"/>
        <v>44.249267258155477</v>
      </c>
      <c r="F115" s="133">
        <f t="shared" si="5"/>
        <v>-1403.77</v>
      </c>
    </row>
    <row r="116" spans="1:6">
      <c r="A116" s="136"/>
      <c r="B116" s="116" t="s">
        <v>111</v>
      </c>
      <c r="C116" s="137"/>
      <c r="D116" s="143"/>
      <c r="E116" s="137"/>
      <c r="F116" s="137"/>
    </row>
    <row r="117" spans="1:6">
      <c r="A117" s="136" t="s">
        <v>165</v>
      </c>
      <c r="B117" s="116"/>
      <c r="C117" s="137">
        <v>60</v>
      </c>
      <c r="D117" s="139">
        <v>50</v>
      </c>
      <c r="E117" s="137">
        <f t="shared" si="4"/>
        <v>83.333333333333343</v>
      </c>
      <c r="F117" s="137">
        <f t="shared" si="5"/>
        <v>-10</v>
      </c>
    </row>
    <row r="118" spans="1:6">
      <c r="A118" s="136" t="s">
        <v>174</v>
      </c>
      <c r="B118" s="116"/>
      <c r="C118" s="137">
        <v>7</v>
      </c>
      <c r="D118" s="143">
        <v>0</v>
      </c>
      <c r="E118" s="137">
        <f t="shared" si="4"/>
        <v>0</v>
      </c>
      <c r="F118" s="137">
        <f t="shared" si="5"/>
        <v>-7</v>
      </c>
    </row>
    <row r="119" spans="1:6">
      <c r="A119" s="136" t="s">
        <v>112</v>
      </c>
      <c r="B119" s="116"/>
      <c r="C119" s="137">
        <v>101.94</v>
      </c>
      <c r="D119" s="139">
        <v>17.71</v>
      </c>
      <c r="E119" s="137">
        <f t="shared" si="4"/>
        <v>17.372964488915049</v>
      </c>
      <c r="F119" s="137">
        <f t="shared" si="5"/>
        <v>-84.22999999999999</v>
      </c>
    </row>
    <row r="120" spans="1:6">
      <c r="A120" s="136" t="s">
        <v>300</v>
      </c>
      <c r="B120" s="116"/>
      <c r="C120" s="137">
        <v>60</v>
      </c>
      <c r="D120" s="139">
        <v>40</v>
      </c>
      <c r="E120" s="137">
        <f t="shared" si="4"/>
        <v>66.666666666666657</v>
      </c>
      <c r="F120" s="137">
        <f t="shared" si="5"/>
        <v>-20</v>
      </c>
    </row>
    <row r="121" spans="1:6">
      <c r="A121" s="136" t="s">
        <v>373</v>
      </c>
      <c r="B121" s="116"/>
      <c r="C121" s="137">
        <v>5</v>
      </c>
      <c r="D121" s="139">
        <v>5</v>
      </c>
      <c r="E121" s="137">
        <f t="shared" si="4"/>
        <v>100</v>
      </c>
      <c r="F121" s="137">
        <f t="shared" si="5"/>
        <v>0</v>
      </c>
    </row>
    <row r="122" spans="1:6">
      <c r="A122" s="136" t="s">
        <v>113</v>
      </c>
      <c r="B122" s="116"/>
      <c r="C122" s="137">
        <v>318</v>
      </c>
      <c r="D122" s="139">
        <v>20.83</v>
      </c>
      <c r="E122" s="137">
        <f t="shared" si="4"/>
        <v>6.550314465408805</v>
      </c>
      <c r="F122" s="137">
        <f t="shared" si="5"/>
        <v>-297.17</v>
      </c>
    </row>
    <row r="123" spans="1:6">
      <c r="A123" s="136" t="s">
        <v>157</v>
      </c>
      <c r="B123" s="116"/>
      <c r="C123" s="137">
        <v>31</v>
      </c>
      <c r="D123" s="139">
        <v>0</v>
      </c>
      <c r="E123" s="137">
        <f t="shared" si="4"/>
        <v>0</v>
      </c>
      <c r="F123" s="137">
        <f t="shared" si="5"/>
        <v>-31</v>
      </c>
    </row>
    <row r="124" spans="1:6">
      <c r="A124" s="136" t="s">
        <v>114</v>
      </c>
      <c r="B124" s="116"/>
      <c r="C124" s="137">
        <v>635</v>
      </c>
      <c r="D124" s="139">
        <v>635</v>
      </c>
      <c r="E124" s="137">
        <f t="shared" si="4"/>
        <v>100</v>
      </c>
      <c r="F124" s="137">
        <f t="shared" si="5"/>
        <v>0</v>
      </c>
    </row>
    <row r="125" spans="1:6">
      <c r="A125" s="136" t="s">
        <v>414</v>
      </c>
      <c r="B125" s="116"/>
      <c r="C125" s="137">
        <v>0</v>
      </c>
      <c r="D125" s="139">
        <v>0</v>
      </c>
      <c r="E125" s="137"/>
      <c r="F125" s="137">
        <f t="shared" si="5"/>
        <v>0</v>
      </c>
    </row>
    <row r="126" spans="1:6">
      <c r="A126" s="136" t="s">
        <v>115</v>
      </c>
      <c r="B126" s="116"/>
      <c r="C126" s="137">
        <v>1300</v>
      </c>
      <c r="D126" s="143">
        <v>345.63</v>
      </c>
      <c r="E126" s="137">
        <f t="shared" si="4"/>
        <v>26.586923076923075</v>
      </c>
      <c r="F126" s="137">
        <f t="shared" si="5"/>
        <v>-954.37</v>
      </c>
    </row>
    <row r="127" spans="1:6">
      <c r="A127" s="136" t="s">
        <v>415</v>
      </c>
      <c r="B127" s="116"/>
      <c r="C127" s="137">
        <v>0</v>
      </c>
      <c r="D127" s="139">
        <v>0</v>
      </c>
      <c r="E127" s="137"/>
      <c r="F127" s="137">
        <f t="shared" si="5"/>
        <v>0</v>
      </c>
    </row>
    <row r="128" spans="1:6">
      <c r="A128" s="136" t="s">
        <v>416</v>
      </c>
      <c r="B128" s="116"/>
      <c r="C128" s="137">
        <v>0</v>
      </c>
      <c r="D128" s="139">
        <v>0</v>
      </c>
      <c r="E128" s="137"/>
      <c r="F128" s="137">
        <f t="shared" si="5"/>
        <v>0</v>
      </c>
    </row>
    <row r="129" spans="1:6">
      <c r="A129" s="124" t="s">
        <v>116</v>
      </c>
      <c r="B129" s="117" t="s">
        <v>117</v>
      </c>
      <c r="C129" s="153">
        <f>SUM(C134+C130)</f>
        <v>0</v>
      </c>
      <c r="D129" s="154">
        <f>SUM(D134+D130)</f>
        <v>-1.44</v>
      </c>
      <c r="E129" s="133"/>
      <c r="F129" s="133">
        <f t="shared" si="5"/>
        <v>-1.44</v>
      </c>
    </row>
    <row r="130" spans="1:6">
      <c r="A130" s="124" t="s">
        <v>118</v>
      </c>
      <c r="B130" s="117" t="s">
        <v>119</v>
      </c>
      <c r="C130" s="153">
        <f>SUM(C131:C133)</f>
        <v>0</v>
      </c>
      <c r="D130" s="154">
        <f>SUM(D131+D132+D133)</f>
        <v>-1.44</v>
      </c>
      <c r="E130" s="137"/>
      <c r="F130" s="133">
        <f t="shared" si="5"/>
        <v>-1.44</v>
      </c>
    </row>
    <row r="131" spans="1:6">
      <c r="A131" s="144" t="s">
        <v>120</v>
      </c>
      <c r="B131" s="116" t="s">
        <v>119</v>
      </c>
      <c r="C131" s="155">
        <v>0</v>
      </c>
      <c r="D131" s="156">
        <v>-1.44</v>
      </c>
      <c r="E131" s="137"/>
      <c r="F131" s="137">
        <f t="shared" si="5"/>
        <v>-1.44</v>
      </c>
    </row>
    <row r="132" spans="1:6">
      <c r="A132" s="144" t="s">
        <v>315</v>
      </c>
      <c r="B132" s="116" t="s">
        <v>119</v>
      </c>
      <c r="C132" s="155">
        <v>0</v>
      </c>
      <c r="D132" s="156"/>
      <c r="E132" s="137"/>
      <c r="F132" s="137">
        <f t="shared" si="5"/>
        <v>0</v>
      </c>
    </row>
    <row r="133" spans="1:6">
      <c r="A133" s="144" t="s">
        <v>417</v>
      </c>
      <c r="B133" s="116" t="s">
        <v>119</v>
      </c>
      <c r="C133" s="155">
        <v>0</v>
      </c>
      <c r="D133" s="156">
        <v>0</v>
      </c>
      <c r="E133" s="137"/>
      <c r="F133" s="137">
        <f t="shared" ref="F133:F175" si="9">D133-C133</f>
        <v>0</v>
      </c>
    </row>
    <row r="134" spans="1:6" ht="25.5">
      <c r="A134" s="144" t="s">
        <v>418</v>
      </c>
      <c r="B134" s="116" t="s">
        <v>419</v>
      </c>
      <c r="C134" s="155">
        <v>0</v>
      </c>
      <c r="D134" s="156">
        <v>0</v>
      </c>
      <c r="E134" s="137"/>
      <c r="F134" s="137">
        <f t="shared" si="9"/>
        <v>0</v>
      </c>
    </row>
    <row r="135" spans="1:6">
      <c r="A135" s="135" t="s">
        <v>121</v>
      </c>
      <c r="B135" s="117" t="s">
        <v>122</v>
      </c>
      <c r="C135" s="157">
        <f>SUM(C136+C167+C171+C165)</f>
        <v>886883.18</v>
      </c>
      <c r="D135" s="157">
        <f>SUM(D136+D167+D171+D165)</f>
        <v>208379.22000000003</v>
      </c>
      <c r="E135" s="133">
        <f t="shared" ref="E135:E175" si="10">D135/C135*100</f>
        <v>23.495678427456479</v>
      </c>
      <c r="F135" s="133">
        <f t="shared" si="9"/>
        <v>-678503.96</v>
      </c>
    </row>
    <row r="136" spans="1:6" ht="25.5">
      <c r="A136" s="132" t="s">
        <v>123</v>
      </c>
      <c r="B136" s="113" t="s">
        <v>124</v>
      </c>
      <c r="C136" s="157">
        <f>SUM(C137+C140+C147+C163)</f>
        <v>886781.85000000009</v>
      </c>
      <c r="D136" s="157">
        <f>SUM(D137+D140+D147+D163)</f>
        <v>215584.81000000003</v>
      </c>
      <c r="E136" s="133">
        <f t="shared" si="10"/>
        <v>24.310918181286638</v>
      </c>
      <c r="F136" s="133">
        <f t="shared" si="9"/>
        <v>-671197.04</v>
      </c>
    </row>
    <row r="137" spans="1:6">
      <c r="A137" s="158" t="s">
        <v>316</v>
      </c>
      <c r="B137" s="113" t="s">
        <v>125</v>
      </c>
      <c r="C137" s="159">
        <f>SUM(C138+C139)</f>
        <v>16017</v>
      </c>
      <c r="D137" s="159">
        <f>SUM(D138+D139)</f>
        <v>0</v>
      </c>
      <c r="E137" s="133">
        <f t="shared" si="10"/>
        <v>0</v>
      </c>
      <c r="F137" s="133">
        <f t="shared" si="9"/>
        <v>-16017</v>
      </c>
    </row>
    <row r="138" spans="1:6" ht="63.75">
      <c r="A138" s="160" t="s">
        <v>317</v>
      </c>
      <c r="B138" s="115" t="s">
        <v>420</v>
      </c>
      <c r="C138" s="161">
        <v>4821</v>
      </c>
      <c r="D138" s="162">
        <v>0</v>
      </c>
      <c r="E138" s="137">
        <f t="shared" si="10"/>
        <v>0</v>
      </c>
      <c r="F138" s="137">
        <f t="shared" si="9"/>
        <v>-4821</v>
      </c>
    </row>
    <row r="139" spans="1:6" ht="38.25">
      <c r="A139" s="160" t="s">
        <v>317</v>
      </c>
      <c r="B139" s="115" t="s">
        <v>337</v>
      </c>
      <c r="C139" s="161">
        <v>11196</v>
      </c>
      <c r="D139" s="162">
        <v>0</v>
      </c>
      <c r="E139" s="137">
        <f t="shared" si="10"/>
        <v>0</v>
      </c>
      <c r="F139" s="137">
        <f t="shared" si="9"/>
        <v>-11196</v>
      </c>
    </row>
    <row r="140" spans="1:6">
      <c r="A140" s="158" t="s">
        <v>318</v>
      </c>
      <c r="B140" s="113" t="s">
        <v>126</v>
      </c>
      <c r="C140" s="133">
        <f>SUM(C143+C142+C141)</f>
        <v>353294.60000000003</v>
      </c>
      <c r="D140" s="133">
        <f>SUM(D143+D142+D141)</f>
        <v>19166</v>
      </c>
      <c r="E140" s="133">
        <f t="shared" si="10"/>
        <v>5.4249343182714931</v>
      </c>
      <c r="F140" s="133">
        <f t="shared" si="9"/>
        <v>-334128.60000000003</v>
      </c>
    </row>
    <row r="141" spans="1:6" ht="76.5">
      <c r="A141" s="180" t="s">
        <v>421</v>
      </c>
      <c r="B141" s="115" t="s">
        <v>422</v>
      </c>
      <c r="C141" s="137">
        <v>0</v>
      </c>
      <c r="D141" s="137">
        <v>823.2</v>
      </c>
      <c r="E141" s="137"/>
      <c r="F141" s="137">
        <f t="shared" si="9"/>
        <v>823.2</v>
      </c>
    </row>
    <row r="142" spans="1:6" ht="51">
      <c r="A142" s="181" t="s">
        <v>423</v>
      </c>
      <c r="B142" s="115" t="s">
        <v>424</v>
      </c>
      <c r="C142" s="137">
        <v>8950.7000000000007</v>
      </c>
      <c r="D142" s="137">
        <v>0</v>
      </c>
      <c r="E142" s="137">
        <f t="shared" si="10"/>
        <v>0</v>
      </c>
      <c r="F142" s="137">
        <f t="shared" si="9"/>
        <v>-8950.7000000000007</v>
      </c>
    </row>
    <row r="143" spans="1:6">
      <c r="A143" s="158" t="s">
        <v>319</v>
      </c>
      <c r="B143" s="126" t="s">
        <v>127</v>
      </c>
      <c r="C143" s="133">
        <f>SUM(C144:C146)</f>
        <v>344343.9</v>
      </c>
      <c r="D143" s="133">
        <f>SUM(D144:D146)</f>
        <v>18342.8</v>
      </c>
      <c r="E143" s="133">
        <f t="shared" si="10"/>
        <v>5.32688396687149</v>
      </c>
      <c r="F143" s="133">
        <f t="shared" si="9"/>
        <v>-326001.10000000003</v>
      </c>
    </row>
    <row r="144" spans="1:6" ht="38.25">
      <c r="A144" s="160" t="s">
        <v>320</v>
      </c>
      <c r="B144" s="115" t="s">
        <v>128</v>
      </c>
      <c r="C144" s="161">
        <v>40169</v>
      </c>
      <c r="D144" s="156">
        <v>16068</v>
      </c>
      <c r="E144" s="137">
        <f t="shared" si="10"/>
        <v>40.000995792775527</v>
      </c>
      <c r="F144" s="137">
        <f t="shared" si="9"/>
        <v>-24101</v>
      </c>
    </row>
    <row r="145" spans="1:6" ht="38.25">
      <c r="A145" s="160" t="s">
        <v>320</v>
      </c>
      <c r="B145" s="115" t="s">
        <v>338</v>
      </c>
      <c r="C145" s="161">
        <v>11636.9</v>
      </c>
      <c r="D145" s="156">
        <v>2274.8000000000002</v>
      </c>
      <c r="E145" s="137">
        <f t="shared" si="10"/>
        <v>19.548161451933076</v>
      </c>
      <c r="F145" s="137">
        <f t="shared" si="9"/>
        <v>-9362.0999999999985</v>
      </c>
    </row>
    <row r="146" spans="1:6" ht="51">
      <c r="A146" s="160" t="s">
        <v>321</v>
      </c>
      <c r="B146" s="115" t="s">
        <v>129</v>
      </c>
      <c r="C146" s="161">
        <v>292538</v>
      </c>
      <c r="D146" s="156">
        <v>0</v>
      </c>
      <c r="E146" s="137">
        <f t="shared" si="10"/>
        <v>0</v>
      </c>
      <c r="F146" s="137">
        <f t="shared" si="9"/>
        <v>-292538</v>
      </c>
    </row>
    <row r="147" spans="1:6">
      <c r="A147" s="158" t="s">
        <v>322</v>
      </c>
      <c r="B147" s="113" t="s">
        <v>130</v>
      </c>
      <c r="C147" s="153">
        <f>SUM(C148+C149+C160+C158+C157+C159)</f>
        <v>517346.60000000003</v>
      </c>
      <c r="D147" s="153">
        <f>SUM(D148+D149+D160+D158+D157+D159)</f>
        <v>196295.16000000003</v>
      </c>
      <c r="E147" s="133">
        <f t="shared" si="10"/>
        <v>37.942679047277011</v>
      </c>
      <c r="F147" s="133">
        <f t="shared" si="9"/>
        <v>-321051.44</v>
      </c>
    </row>
    <row r="148" spans="1:6" ht="38.25">
      <c r="A148" s="160" t="s">
        <v>323</v>
      </c>
      <c r="B148" s="115" t="s">
        <v>131</v>
      </c>
      <c r="C148" s="161">
        <v>15000</v>
      </c>
      <c r="D148" s="162">
        <v>7332.02</v>
      </c>
      <c r="E148" s="137">
        <f t="shared" si="10"/>
        <v>48.880133333333333</v>
      </c>
      <c r="F148" s="137">
        <f t="shared" si="9"/>
        <v>-7667.98</v>
      </c>
    </row>
    <row r="149" spans="1:6" ht="40.5">
      <c r="A149" s="158" t="s">
        <v>324</v>
      </c>
      <c r="B149" s="126" t="s">
        <v>132</v>
      </c>
      <c r="C149" s="163">
        <f>SUM(C150:C156)</f>
        <v>73442.899999999994</v>
      </c>
      <c r="D149" s="163">
        <f>SUM(D150:D156)</f>
        <v>42586.080000000002</v>
      </c>
      <c r="E149" s="164">
        <f t="shared" si="10"/>
        <v>57.985291975126266</v>
      </c>
      <c r="F149" s="164">
        <f t="shared" si="9"/>
        <v>-30856.819999999992</v>
      </c>
    </row>
    <row r="150" spans="1:6" ht="63.75">
      <c r="A150" s="160" t="s">
        <v>324</v>
      </c>
      <c r="B150" s="115" t="s">
        <v>133</v>
      </c>
      <c r="C150" s="165">
        <v>274</v>
      </c>
      <c r="D150" s="156">
        <v>91.33</v>
      </c>
      <c r="E150" s="137">
        <f t="shared" si="10"/>
        <v>33.332116788321173</v>
      </c>
      <c r="F150" s="137">
        <f t="shared" si="9"/>
        <v>-182.67000000000002</v>
      </c>
    </row>
    <row r="151" spans="1:6" ht="63.75">
      <c r="A151" s="160" t="s">
        <v>324</v>
      </c>
      <c r="B151" s="115" t="s">
        <v>134</v>
      </c>
      <c r="C151" s="165">
        <v>72080</v>
      </c>
      <c r="D151" s="162">
        <v>42294.12</v>
      </c>
      <c r="E151" s="137">
        <f t="shared" si="10"/>
        <v>58.676637069922307</v>
      </c>
      <c r="F151" s="137">
        <f t="shared" si="9"/>
        <v>-29785.879999999997</v>
      </c>
    </row>
    <row r="152" spans="1:6" ht="63.75">
      <c r="A152" s="160" t="s">
        <v>324</v>
      </c>
      <c r="B152" s="115" t="s">
        <v>135</v>
      </c>
      <c r="C152" s="165">
        <v>0.1</v>
      </c>
      <c r="D152" s="156">
        <v>0.1</v>
      </c>
      <c r="E152" s="137">
        <f t="shared" si="10"/>
        <v>100</v>
      </c>
      <c r="F152" s="137">
        <f t="shared" si="9"/>
        <v>0</v>
      </c>
    </row>
    <row r="153" spans="1:6" ht="25.5">
      <c r="A153" s="160" t="s">
        <v>324</v>
      </c>
      <c r="B153" s="115" t="s">
        <v>136</v>
      </c>
      <c r="C153" s="165">
        <v>106.4</v>
      </c>
      <c r="D153" s="156">
        <v>106.4</v>
      </c>
      <c r="E153" s="137">
        <f t="shared" si="10"/>
        <v>100</v>
      </c>
      <c r="F153" s="137">
        <f t="shared" si="9"/>
        <v>0</v>
      </c>
    </row>
    <row r="154" spans="1:6" ht="76.5">
      <c r="A154" s="160" t="s">
        <v>324</v>
      </c>
      <c r="B154" s="115" t="s">
        <v>325</v>
      </c>
      <c r="C154" s="165">
        <v>21</v>
      </c>
      <c r="D154" s="156">
        <v>0</v>
      </c>
      <c r="E154" s="137">
        <f t="shared" si="10"/>
        <v>0</v>
      </c>
      <c r="F154" s="137">
        <f t="shared" si="9"/>
        <v>-21</v>
      </c>
    </row>
    <row r="155" spans="1:6" ht="51">
      <c r="A155" s="160" t="s">
        <v>324</v>
      </c>
      <c r="B155" s="127" t="s">
        <v>339</v>
      </c>
      <c r="C155" s="165">
        <v>961.2</v>
      </c>
      <c r="D155" s="156">
        <v>94</v>
      </c>
      <c r="E155" s="137">
        <f t="shared" si="10"/>
        <v>9.7794423637120271</v>
      </c>
      <c r="F155" s="137">
        <f t="shared" si="9"/>
        <v>-867.2</v>
      </c>
    </row>
    <row r="156" spans="1:6" ht="102">
      <c r="A156" s="160" t="s">
        <v>324</v>
      </c>
      <c r="B156" s="115" t="s">
        <v>326</v>
      </c>
      <c r="C156" s="165">
        <v>0.2</v>
      </c>
      <c r="D156" s="156">
        <v>0.13</v>
      </c>
      <c r="E156" s="137">
        <f t="shared" si="10"/>
        <v>65</v>
      </c>
      <c r="F156" s="137">
        <f t="shared" si="9"/>
        <v>-7.0000000000000007E-2</v>
      </c>
    </row>
    <row r="157" spans="1:6" ht="51">
      <c r="A157" s="160" t="s">
        <v>327</v>
      </c>
      <c r="B157" s="115" t="s">
        <v>173</v>
      </c>
      <c r="C157" s="165">
        <v>225.2</v>
      </c>
      <c r="D157" s="156">
        <v>225.2</v>
      </c>
      <c r="E157" s="137">
        <f t="shared" si="10"/>
        <v>100</v>
      </c>
      <c r="F157" s="137">
        <f t="shared" si="9"/>
        <v>0</v>
      </c>
    </row>
    <row r="158" spans="1:6" ht="51">
      <c r="A158" s="160" t="s">
        <v>328</v>
      </c>
      <c r="B158" s="115" t="s">
        <v>340</v>
      </c>
      <c r="C158" s="165">
        <v>18456</v>
      </c>
      <c r="D158" s="156">
        <v>8874.86</v>
      </c>
      <c r="E158" s="137">
        <f t="shared" si="10"/>
        <v>48.086584308625923</v>
      </c>
      <c r="F158" s="137">
        <f t="shared" si="9"/>
        <v>-9581.14</v>
      </c>
    </row>
    <row r="159" spans="1:6" ht="51">
      <c r="A159" s="182" t="s">
        <v>425</v>
      </c>
      <c r="B159" s="115" t="s">
        <v>426</v>
      </c>
      <c r="C159" s="161">
        <v>119.5</v>
      </c>
      <c r="D159" s="156"/>
      <c r="E159" s="137">
        <f t="shared" si="10"/>
        <v>0</v>
      </c>
      <c r="F159" s="137">
        <f t="shared" si="9"/>
        <v>-119.5</v>
      </c>
    </row>
    <row r="160" spans="1:6">
      <c r="A160" s="158" t="s">
        <v>329</v>
      </c>
      <c r="B160" s="113" t="s">
        <v>137</v>
      </c>
      <c r="C160" s="166">
        <f>SUM(C161+C162)</f>
        <v>410103</v>
      </c>
      <c r="D160" s="166">
        <f>SUM(D161+D162)</f>
        <v>137277</v>
      </c>
      <c r="E160" s="133">
        <f t="shared" si="10"/>
        <v>33.473785853797708</v>
      </c>
      <c r="F160" s="133">
        <f t="shared" si="9"/>
        <v>-272826</v>
      </c>
    </row>
    <row r="161" spans="1:6" ht="102">
      <c r="A161" s="160" t="s">
        <v>330</v>
      </c>
      <c r="B161" s="115" t="s">
        <v>341</v>
      </c>
      <c r="C161" s="165">
        <v>247272</v>
      </c>
      <c r="D161" s="162">
        <v>80397</v>
      </c>
      <c r="E161" s="137">
        <f t="shared" si="10"/>
        <v>32.513588275259629</v>
      </c>
      <c r="F161" s="137">
        <f t="shared" si="9"/>
        <v>-166875</v>
      </c>
    </row>
    <row r="162" spans="1:6" ht="51">
      <c r="A162" s="160" t="s">
        <v>330</v>
      </c>
      <c r="B162" s="115" t="s">
        <v>342</v>
      </c>
      <c r="C162" s="165">
        <v>162831</v>
      </c>
      <c r="D162" s="162">
        <v>56880</v>
      </c>
      <c r="E162" s="137">
        <f t="shared" si="10"/>
        <v>34.93192328242165</v>
      </c>
      <c r="F162" s="137">
        <f t="shared" si="9"/>
        <v>-105951</v>
      </c>
    </row>
    <row r="163" spans="1:6">
      <c r="A163" s="158" t="s">
        <v>394</v>
      </c>
      <c r="B163" s="113" t="s">
        <v>395</v>
      </c>
      <c r="C163" s="166">
        <f>SUM(C164)</f>
        <v>123.65</v>
      </c>
      <c r="D163" s="166">
        <f>SUM(D164)</f>
        <v>123.65</v>
      </c>
      <c r="E163" s="133">
        <f t="shared" si="10"/>
        <v>100</v>
      </c>
      <c r="F163" s="133">
        <f t="shared" si="9"/>
        <v>0</v>
      </c>
    </row>
    <row r="164" spans="1:6" ht="89.25">
      <c r="A164" s="160" t="s">
        <v>396</v>
      </c>
      <c r="B164" s="115" t="s">
        <v>397</v>
      </c>
      <c r="C164" s="165">
        <v>123.65</v>
      </c>
      <c r="D164" s="162">
        <v>123.65</v>
      </c>
      <c r="E164" s="137">
        <f t="shared" si="10"/>
        <v>100</v>
      </c>
      <c r="F164" s="137">
        <f t="shared" si="9"/>
        <v>0</v>
      </c>
    </row>
    <row r="165" spans="1:6" ht="25.5">
      <c r="A165" s="158" t="s">
        <v>398</v>
      </c>
      <c r="B165" s="113" t="s">
        <v>399</v>
      </c>
      <c r="C165" s="166">
        <f>SUM(C166)</f>
        <v>101.33</v>
      </c>
      <c r="D165" s="166">
        <f>SUM(D166)</f>
        <v>101.33</v>
      </c>
      <c r="E165" s="137">
        <f t="shared" si="10"/>
        <v>100</v>
      </c>
      <c r="F165" s="137">
        <f t="shared" si="9"/>
        <v>0</v>
      </c>
    </row>
    <row r="166" spans="1:6" ht="25.5">
      <c r="A166" s="160" t="s">
        <v>400</v>
      </c>
      <c r="B166" s="115" t="s">
        <v>399</v>
      </c>
      <c r="C166" s="165">
        <v>101.33</v>
      </c>
      <c r="D166" s="162">
        <v>101.33</v>
      </c>
      <c r="E166" s="137">
        <f t="shared" si="10"/>
        <v>100</v>
      </c>
      <c r="F166" s="137">
        <f t="shared" si="9"/>
        <v>0</v>
      </c>
    </row>
    <row r="167" spans="1:6" ht="25.5">
      <c r="A167" s="158" t="s">
        <v>151</v>
      </c>
      <c r="B167" s="113" t="s">
        <v>152</v>
      </c>
      <c r="C167" s="154">
        <f>SUM(C168:C170)</f>
        <v>0</v>
      </c>
      <c r="D167" s="154">
        <f t="shared" ref="D167" si="11">SUM(D168:D170)</f>
        <v>749.35</v>
      </c>
      <c r="E167" s="137"/>
      <c r="F167" s="137">
        <f t="shared" si="9"/>
        <v>749.35</v>
      </c>
    </row>
    <row r="168" spans="1:6" ht="38.25">
      <c r="A168" s="160" t="s">
        <v>164</v>
      </c>
      <c r="B168" s="115" t="s">
        <v>153</v>
      </c>
      <c r="C168" s="165">
        <v>0</v>
      </c>
      <c r="D168" s="156">
        <v>749.35</v>
      </c>
      <c r="E168" s="137"/>
      <c r="F168" s="137">
        <f t="shared" si="9"/>
        <v>749.35</v>
      </c>
    </row>
    <row r="169" spans="1:6" ht="38.25">
      <c r="A169" s="160" t="s">
        <v>427</v>
      </c>
      <c r="B169" s="115" t="s">
        <v>153</v>
      </c>
      <c r="C169" s="165">
        <v>0</v>
      </c>
      <c r="D169" s="156">
        <v>0</v>
      </c>
      <c r="E169" s="137"/>
      <c r="F169" s="137">
        <f t="shared" si="9"/>
        <v>0</v>
      </c>
    </row>
    <row r="170" spans="1:6" ht="38.25">
      <c r="A170" s="160" t="s">
        <v>428</v>
      </c>
      <c r="B170" s="115" t="s">
        <v>153</v>
      </c>
      <c r="C170" s="165">
        <v>0</v>
      </c>
      <c r="D170" s="156">
        <v>0</v>
      </c>
      <c r="E170" s="137"/>
      <c r="F170" s="137">
        <f t="shared" si="9"/>
        <v>0</v>
      </c>
    </row>
    <row r="171" spans="1:6" ht="51">
      <c r="A171" s="158" t="s">
        <v>331</v>
      </c>
      <c r="B171" s="113" t="s">
        <v>154</v>
      </c>
      <c r="C171" s="166">
        <f>SUM(C172:C174)</f>
        <v>0</v>
      </c>
      <c r="D171" s="166">
        <f>SUM(D172:D174)</f>
        <v>-8056.2699999999995</v>
      </c>
      <c r="E171" s="137"/>
      <c r="F171" s="137">
        <f t="shared" si="9"/>
        <v>-8056.2699999999995</v>
      </c>
    </row>
    <row r="172" spans="1:6">
      <c r="A172" s="160" t="s">
        <v>332</v>
      </c>
      <c r="B172" s="115"/>
      <c r="C172" s="167"/>
      <c r="D172" s="156">
        <v>-2397.16</v>
      </c>
      <c r="E172" s="137"/>
      <c r="F172" s="137">
        <f t="shared" si="9"/>
        <v>-2397.16</v>
      </c>
    </row>
    <row r="173" spans="1:6">
      <c r="A173" s="160" t="s">
        <v>333</v>
      </c>
      <c r="B173" s="115"/>
      <c r="C173" s="165" t="s">
        <v>143</v>
      </c>
      <c r="D173" s="156">
        <v>-5659.11</v>
      </c>
      <c r="E173" s="137"/>
      <c r="F173" s="137"/>
    </row>
    <row r="174" spans="1:6">
      <c r="A174" s="160" t="s">
        <v>429</v>
      </c>
      <c r="B174" s="115"/>
      <c r="C174" s="165"/>
      <c r="D174" s="156"/>
      <c r="E174" s="137"/>
      <c r="F174" s="137">
        <f t="shared" si="9"/>
        <v>0</v>
      </c>
    </row>
    <row r="175" spans="1:6">
      <c r="A175" s="158"/>
      <c r="B175" s="113" t="s">
        <v>138</v>
      </c>
      <c r="C175" s="166">
        <f>SUM(C135+C4)</f>
        <v>1361194.53</v>
      </c>
      <c r="D175" s="166">
        <f>SUM(D135+D4)</f>
        <v>359426.35000000003</v>
      </c>
      <c r="E175" s="133">
        <f t="shared" si="10"/>
        <v>26.40521557194327</v>
      </c>
      <c r="F175" s="133">
        <f t="shared" si="9"/>
        <v>-1001768.1799999999</v>
      </c>
    </row>
  </sheetData>
  <mergeCells count="1">
    <mergeCell ref="A1:F1"/>
  </mergeCells>
  <pageMargins left="0.70866141732283472" right="0" top="0.44" bottom="0.33" header="0.31496062992125984" footer="0.31496062992125984"/>
  <pageSetup paperSize="9" scale="78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abSelected="1" workbookViewId="0">
      <selection activeCell="F8" sqref="F8"/>
    </sheetView>
  </sheetViews>
  <sheetFormatPr defaultRowHeight="15"/>
  <cols>
    <col min="1" max="1" width="12.7109375" style="1" customWidth="1"/>
    <col min="2" max="2" width="58.5703125" style="1" customWidth="1"/>
    <col min="3" max="3" width="14.5703125" style="1" customWidth="1"/>
    <col min="4" max="4" width="8.42578125" style="1" hidden="1" customWidth="1"/>
    <col min="5" max="5" width="15" style="1" customWidth="1"/>
    <col min="6" max="6" width="13.5703125" style="65" customWidth="1"/>
    <col min="7" max="7" width="6.7109375" style="1" hidden="1" customWidth="1"/>
    <col min="8" max="8" width="15" style="1" customWidth="1"/>
    <col min="9" max="16384" width="9.140625" style="1"/>
  </cols>
  <sheetData>
    <row r="1" spans="1:19" ht="19.5">
      <c r="A1" s="185" t="s">
        <v>175</v>
      </c>
      <c r="B1" s="185"/>
      <c r="C1" s="185"/>
      <c r="D1" s="185"/>
      <c r="E1" s="185"/>
      <c r="F1" s="185"/>
      <c r="G1" s="185"/>
      <c r="H1" s="185"/>
    </row>
    <row r="2" spans="1:19" ht="19.5">
      <c r="A2" s="185" t="s">
        <v>430</v>
      </c>
      <c r="B2" s="185"/>
      <c r="C2" s="185"/>
      <c r="D2" s="185"/>
      <c r="E2" s="185"/>
      <c r="F2" s="185"/>
      <c r="G2" s="185"/>
      <c r="H2" s="185"/>
    </row>
    <row r="3" spans="1:19" ht="15.75">
      <c r="A3" s="2"/>
      <c r="B3" s="2"/>
      <c r="C3" s="2"/>
      <c r="D3" s="2"/>
      <c r="E3" s="2"/>
      <c r="F3" s="186"/>
      <c r="G3" s="186"/>
      <c r="H3" s="186"/>
    </row>
    <row r="4" spans="1:19" s="3" customFormat="1" ht="110.25" customHeight="1">
      <c r="A4" s="91" t="s">
        <v>176</v>
      </c>
      <c r="B4" s="91" t="s">
        <v>177</v>
      </c>
      <c r="C4" s="92" t="s">
        <v>343</v>
      </c>
      <c r="D4" s="91" t="s">
        <v>178</v>
      </c>
      <c r="E4" s="92" t="s">
        <v>297</v>
      </c>
      <c r="F4" s="92" t="s">
        <v>431</v>
      </c>
      <c r="G4" s="91" t="s">
        <v>179</v>
      </c>
      <c r="H4" s="93" t="s">
        <v>298</v>
      </c>
    </row>
    <row r="5" spans="1:19" s="3" customFormat="1" ht="15.75">
      <c r="A5" s="91">
        <v>1</v>
      </c>
      <c r="B5" s="91">
        <v>2</v>
      </c>
      <c r="C5" s="92">
        <v>3</v>
      </c>
      <c r="D5" s="91"/>
      <c r="E5" s="92">
        <v>4</v>
      </c>
      <c r="F5" s="92">
        <v>5</v>
      </c>
      <c r="G5" s="91"/>
      <c r="H5" s="93">
        <v>6</v>
      </c>
    </row>
    <row r="6" spans="1:19" ht="15.75">
      <c r="A6" s="4">
        <v>100</v>
      </c>
      <c r="B6" s="5" t="s">
        <v>180</v>
      </c>
      <c r="C6" s="97">
        <f>SUM(C7:C14)</f>
        <v>93701.34</v>
      </c>
      <c r="D6" s="98"/>
      <c r="E6" s="97">
        <f>SUM(E7:E14)</f>
        <v>84975.15</v>
      </c>
      <c r="F6" s="97">
        <f>SUM(F7:F14)</f>
        <v>26149.39</v>
      </c>
      <c r="G6" s="6"/>
      <c r="H6" s="7">
        <f>F6/E6*100</f>
        <v>30.772984807911492</v>
      </c>
    </row>
    <row r="7" spans="1:19" s="12" customFormat="1" ht="31.5">
      <c r="A7" s="8">
        <v>102</v>
      </c>
      <c r="B7" s="9" t="s">
        <v>181</v>
      </c>
      <c r="C7" s="99">
        <v>1505.42</v>
      </c>
      <c r="D7" s="100"/>
      <c r="E7" s="99">
        <v>1505.42</v>
      </c>
      <c r="F7" s="99">
        <v>473.96</v>
      </c>
      <c r="G7" s="10"/>
      <c r="H7" s="11">
        <f>F7/E7*100</f>
        <v>31.483572690677679</v>
      </c>
    </row>
    <row r="8" spans="1:19" ht="47.25">
      <c r="A8" s="13">
        <v>103</v>
      </c>
      <c r="B8" s="9" t="s">
        <v>182</v>
      </c>
      <c r="C8" s="101">
        <v>2998.19</v>
      </c>
      <c r="D8" s="102"/>
      <c r="E8" s="101">
        <v>2998.19</v>
      </c>
      <c r="F8" s="101">
        <v>728.74</v>
      </c>
      <c r="G8" s="14"/>
      <c r="H8" s="11">
        <f>F8/E8*100</f>
        <v>24.305997952097766</v>
      </c>
      <c r="L8" s="15"/>
      <c r="M8" s="15"/>
      <c r="N8" s="16"/>
      <c r="O8" s="15"/>
      <c r="P8" s="15"/>
      <c r="Q8" s="15"/>
      <c r="R8" s="15"/>
      <c r="S8" s="17"/>
    </row>
    <row r="9" spans="1:19" ht="63">
      <c r="A9" s="13">
        <v>104</v>
      </c>
      <c r="B9" s="9" t="s">
        <v>183</v>
      </c>
      <c r="C9" s="101">
        <v>55827.26</v>
      </c>
      <c r="D9" s="102"/>
      <c r="E9" s="101">
        <v>55827.26</v>
      </c>
      <c r="F9" s="101">
        <v>16724.13</v>
      </c>
      <c r="G9" s="14"/>
      <c r="H9" s="11">
        <f t="shared" ref="H9:H59" si="0">F9/E9*100</f>
        <v>29.95692426961309</v>
      </c>
      <c r="L9" s="18"/>
      <c r="M9" s="19"/>
      <c r="N9" s="20"/>
      <c r="O9" s="21"/>
      <c r="P9" s="22"/>
      <c r="Q9" s="21"/>
      <c r="R9" s="22"/>
      <c r="S9" s="17"/>
    </row>
    <row r="10" spans="1:19" ht="15.75">
      <c r="A10" s="13">
        <v>105</v>
      </c>
      <c r="B10" s="9" t="s">
        <v>184</v>
      </c>
      <c r="C10" s="101">
        <v>225.2</v>
      </c>
      <c r="D10" s="102"/>
      <c r="E10" s="101">
        <v>225.2</v>
      </c>
      <c r="F10" s="101">
        <v>123.13</v>
      </c>
      <c r="G10" s="14"/>
      <c r="H10" s="11">
        <f t="shared" si="0"/>
        <v>54.675843694493786</v>
      </c>
      <c r="L10" s="23"/>
      <c r="M10" s="24"/>
      <c r="N10" s="25"/>
      <c r="O10" s="26"/>
      <c r="P10" s="26"/>
      <c r="Q10" s="26"/>
      <c r="R10" s="27"/>
      <c r="S10" s="17"/>
    </row>
    <row r="11" spans="1:19" ht="47.25">
      <c r="A11" s="13">
        <v>106</v>
      </c>
      <c r="B11" s="9" t="s">
        <v>185</v>
      </c>
      <c r="C11" s="101">
        <v>15620.04</v>
      </c>
      <c r="D11" s="102"/>
      <c r="E11" s="101">
        <v>15620.04</v>
      </c>
      <c r="F11" s="101">
        <v>4557.58</v>
      </c>
      <c r="G11" s="14"/>
      <c r="H11" s="11">
        <f t="shared" si="0"/>
        <v>29.17777419263971</v>
      </c>
      <c r="L11" s="28"/>
      <c r="M11" s="24"/>
      <c r="N11" s="29"/>
      <c r="O11" s="30"/>
      <c r="P11" s="30"/>
      <c r="Q11" s="30"/>
      <c r="R11" s="27"/>
      <c r="S11" s="17"/>
    </row>
    <row r="12" spans="1:19" ht="15.75">
      <c r="A12" s="13">
        <v>107</v>
      </c>
      <c r="B12" s="9" t="s">
        <v>186</v>
      </c>
      <c r="C12" s="101">
        <v>0</v>
      </c>
      <c r="D12" s="102"/>
      <c r="E12" s="101">
        <v>0</v>
      </c>
      <c r="F12" s="101">
        <v>0</v>
      </c>
      <c r="G12" s="14"/>
      <c r="H12" s="11">
        <v>0</v>
      </c>
      <c r="L12" s="28"/>
      <c r="M12" s="24"/>
      <c r="N12" s="29"/>
      <c r="O12" s="30"/>
      <c r="P12" s="27"/>
      <c r="Q12" s="30"/>
      <c r="R12" s="27"/>
      <c r="S12" s="17"/>
    </row>
    <row r="13" spans="1:19" ht="15.75">
      <c r="A13" s="13">
        <v>111</v>
      </c>
      <c r="B13" s="9" t="s">
        <v>187</v>
      </c>
      <c r="C13" s="103">
        <v>9000</v>
      </c>
      <c r="D13" s="103"/>
      <c r="E13" s="103">
        <v>273.81</v>
      </c>
      <c r="F13" s="103">
        <v>0</v>
      </c>
      <c r="G13" s="31"/>
      <c r="H13" s="111">
        <v>94.7</v>
      </c>
      <c r="L13" s="28"/>
      <c r="M13" s="24"/>
      <c r="N13" s="29"/>
      <c r="O13" s="30"/>
      <c r="P13" s="30"/>
      <c r="Q13" s="30"/>
      <c r="R13" s="27"/>
      <c r="S13" s="17"/>
    </row>
    <row r="14" spans="1:19" ht="15.75">
      <c r="A14" s="13">
        <v>113</v>
      </c>
      <c r="B14" s="9" t="s">
        <v>188</v>
      </c>
      <c r="C14" s="101">
        <v>8525.23</v>
      </c>
      <c r="D14" s="102"/>
      <c r="E14" s="101">
        <v>8525.23</v>
      </c>
      <c r="F14" s="101">
        <v>3541.85</v>
      </c>
      <c r="G14" s="14"/>
      <c r="H14" s="11">
        <f t="shared" si="0"/>
        <v>41.545506690142084</v>
      </c>
      <c r="L14" s="28"/>
      <c r="M14" s="24"/>
      <c r="N14" s="29"/>
      <c r="O14" s="30"/>
      <c r="P14" s="27"/>
      <c r="Q14" s="30"/>
      <c r="R14" s="27"/>
      <c r="S14" s="17"/>
    </row>
    <row r="15" spans="1:19" ht="31.5">
      <c r="A15" s="32">
        <v>300</v>
      </c>
      <c r="B15" s="33" t="s">
        <v>189</v>
      </c>
      <c r="C15" s="104">
        <f>SUM(C16:C19)</f>
        <v>9270.26</v>
      </c>
      <c r="D15" s="105"/>
      <c r="E15" s="104">
        <f>SUM(E16:E19)</f>
        <v>9495.0499999999993</v>
      </c>
      <c r="F15" s="104">
        <f>SUM(F16:F19)</f>
        <v>2371.3200000000002</v>
      </c>
      <c r="G15" s="34"/>
      <c r="H15" s="94">
        <f t="shared" si="0"/>
        <v>24.97427607016288</v>
      </c>
      <c r="L15" s="28"/>
      <c r="M15" s="24"/>
      <c r="N15" s="29"/>
      <c r="O15" s="30"/>
      <c r="P15" s="30"/>
      <c r="Q15" s="30"/>
      <c r="R15" s="27"/>
      <c r="S15" s="17"/>
    </row>
    <row r="16" spans="1:19" ht="15.75">
      <c r="A16" s="13">
        <v>302</v>
      </c>
      <c r="B16" s="9" t="s">
        <v>190</v>
      </c>
      <c r="C16" s="101">
        <v>0</v>
      </c>
      <c r="D16" s="102"/>
      <c r="E16" s="101">
        <v>0</v>
      </c>
      <c r="F16" s="101">
        <v>0</v>
      </c>
      <c r="G16" s="14"/>
      <c r="H16" s="11">
        <v>0</v>
      </c>
      <c r="L16" s="28"/>
      <c r="M16" s="24"/>
      <c r="N16" s="29"/>
      <c r="O16" s="30"/>
      <c r="P16" s="30"/>
      <c r="Q16" s="30"/>
      <c r="R16" s="27"/>
      <c r="S16" s="17"/>
    </row>
    <row r="17" spans="1:19" ht="47.25">
      <c r="A17" s="13">
        <v>309</v>
      </c>
      <c r="B17" s="9" t="s">
        <v>191</v>
      </c>
      <c r="C17" s="101">
        <v>5666.37</v>
      </c>
      <c r="D17" s="102"/>
      <c r="E17" s="101">
        <v>5792.16</v>
      </c>
      <c r="F17" s="101">
        <v>1689.76</v>
      </c>
      <c r="G17" s="14"/>
      <c r="H17" s="11">
        <f t="shared" si="0"/>
        <v>29.173227258915503</v>
      </c>
      <c r="L17" s="28"/>
      <c r="M17" s="24"/>
      <c r="N17" s="29"/>
      <c r="O17" s="30"/>
      <c r="P17" s="27"/>
      <c r="Q17" s="30"/>
      <c r="R17" s="27"/>
      <c r="S17" s="17"/>
    </row>
    <row r="18" spans="1:19" ht="15.75">
      <c r="A18" s="13">
        <v>310</v>
      </c>
      <c r="B18" s="9" t="s">
        <v>192</v>
      </c>
      <c r="C18" s="101">
        <v>2224.16</v>
      </c>
      <c r="D18" s="102"/>
      <c r="E18" s="101">
        <v>2323.16</v>
      </c>
      <c r="F18" s="101">
        <v>267.19</v>
      </c>
      <c r="G18" s="14"/>
      <c r="H18" s="11">
        <f t="shared" si="0"/>
        <v>11.501144992165843</v>
      </c>
      <c r="L18" s="35"/>
      <c r="M18" s="36"/>
      <c r="N18" s="37"/>
      <c r="O18" s="38"/>
      <c r="P18" s="38"/>
      <c r="Q18" s="38"/>
      <c r="R18" s="27"/>
      <c r="S18" s="17"/>
    </row>
    <row r="19" spans="1:19" ht="31.5">
      <c r="A19" s="13">
        <v>314</v>
      </c>
      <c r="B19" s="9" t="s">
        <v>193</v>
      </c>
      <c r="C19" s="101">
        <v>1379.73</v>
      </c>
      <c r="D19" s="102"/>
      <c r="E19" s="101">
        <v>1379.73</v>
      </c>
      <c r="F19" s="101">
        <v>414.37</v>
      </c>
      <c r="G19" s="14"/>
      <c r="H19" s="11">
        <f t="shared" si="0"/>
        <v>30.032687554811449</v>
      </c>
      <c r="L19" s="28"/>
      <c r="M19" s="24"/>
      <c r="N19" s="39"/>
      <c r="O19" s="30"/>
      <c r="P19" s="30"/>
      <c r="Q19" s="30"/>
      <c r="R19" s="27"/>
      <c r="S19" s="17"/>
    </row>
    <row r="20" spans="1:19" ht="15.75">
      <c r="A20" s="40">
        <v>400</v>
      </c>
      <c r="B20" s="5" t="s">
        <v>194</v>
      </c>
      <c r="C20" s="97">
        <f>SUM(C21:C26)</f>
        <v>99869.079999999987</v>
      </c>
      <c r="D20" s="98"/>
      <c r="E20" s="97">
        <f>SUM(E21:E26)</f>
        <v>100692.28</v>
      </c>
      <c r="F20" s="97">
        <f>SUM(F21:F26)</f>
        <v>52949.93</v>
      </c>
      <c r="G20" s="6"/>
      <c r="H20" s="7">
        <f t="shared" si="0"/>
        <v>52.585888411703465</v>
      </c>
      <c r="L20" s="28"/>
      <c r="M20" s="24"/>
      <c r="N20" s="39"/>
      <c r="O20" s="30"/>
      <c r="P20" s="30"/>
      <c r="Q20" s="30"/>
      <c r="R20" s="27"/>
      <c r="S20" s="17"/>
    </row>
    <row r="21" spans="1:19" ht="15.75">
      <c r="A21" s="13">
        <v>405</v>
      </c>
      <c r="B21" s="9" t="s">
        <v>195</v>
      </c>
      <c r="C21" s="101">
        <v>1016.2</v>
      </c>
      <c r="D21" s="102"/>
      <c r="E21" s="101">
        <v>1016.2</v>
      </c>
      <c r="F21" s="101">
        <v>92.17</v>
      </c>
      <c r="G21" s="14"/>
      <c r="H21" s="11">
        <f t="shared" si="0"/>
        <v>9.0700649478449122</v>
      </c>
      <c r="L21" s="28"/>
      <c r="M21" s="24"/>
      <c r="N21" s="39"/>
      <c r="O21" s="30"/>
      <c r="P21" s="30"/>
      <c r="Q21" s="30"/>
      <c r="R21" s="27"/>
      <c r="S21" s="17"/>
    </row>
    <row r="22" spans="1:19" ht="15.75">
      <c r="A22" s="13">
        <v>406</v>
      </c>
      <c r="B22" s="9" t="s">
        <v>196</v>
      </c>
      <c r="C22" s="101">
        <v>1565.23</v>
      </c>
      <c r="D22" s="102"/>
      <c r="E22" s="101">
        <v>1565.23</v>
      </c>
      <c r="F22" s="101">
        <v>471.13</v>
      </c>
      <c r="G22" s="14"/>
      <c r="H22" s="11">
        <f t="shared" si="0"/>
        <v>30.099729752176994</v>
      </c>
      <c r="L22" s="28"/>
      <c r="M22" s="24"/>
      <c r="N22" s="39"/>
      <c r="O22" s="30"/>
      <c r="P22" s="30"/>
      <c r="Q22" s="30"/>
      <c r="R22" s="27"/>
      <c r="S22" s="17"/>
    </row>
    <row r="23" spans="1:19" ht="15.75">
      <c r="A23" s="13">
        <v>408</v>
      </c>
      <c r="B23" s="41" t="s">
        <v>197</v>
      </c>
      <c r="C23" s="101">
        <v>440</v>
      </c>
      <c r="D23" s="102"/>
      <c r="E23" s="101">
        <v>440</v>
      </c>
      <c r="F23" s="101">
        <v>6.6</v>
      </c>
      <c r="G23" s="14"/>
      <c r="H23" s="11">
        <f t="shared" si="0"/>
        <v>1.5</v>
      </c>
      <c r="L23" s="42"/>
      <c r="M23" s="19"/>
      <c r="N23" s="43"/>
      <c r="O23" s="21"/>
      <c r="P23" s="20"/>
      <c r="Q23" s="21"/>
      <c r="R23" s="27"/>
      <c r="S23" s="17"/>
    </row>
    <row r="24" spans="1:19" ht="15.75">
      <c r="A24" s="13">
        <v>409</v>
      </c>
      <c r="B24" s="44" t="s">
        <v>198</v>
      </c>
      <c r="C24" s="101">
        <v>86313.78</v>
      </c>
      <c r="D24" s="102"/>
      <c r="E24" s="101">
        <v>86313.78</v>
      </c>
      <c r="F24" s="101">
        <v>51738.63</v>
      </c>
      <c r="G24" s="14"/>
      <c r="H24" s="11">
        <f t="shared" si="0"/>
        <v>59.942491222143204</v>
      </c>
      <c r="L24" s="28"/>
      <c r="M24" s="24"/>
      <c r="N24" s="39"/>
      <c r="O24" s="30"/>
      <c r="P24" s="30"/>
      <c r="Q24" s="30"/>
      <c r="R24" s="27"/>
      <c r="S24" s="17"/>
    </row>
    <row r="25" spans="1:19" ht="15.75">
      <c r="A25" s="13">
        <v>410</v>
      </c>
      <c r="B25" s="44" t="s">
        <v>199</v>
      </c>
      <c r="C25" s="101">
        <v>824</v>
      </c>
      <c r="D25" s="102"/>
      <c r="E25" s="101">
        <v>824</v>
      </c>
      <c r="F25" s="101">
        <v>240</v>
      </c>
      <c r="G25" s="14"/>
      <c r="H25" s="11">
        <f t="shared" si="0"/>
        <v>29.126213592233007</v>
      </c>
      <c r="L25" s="28"/>
      <c r="M25" s="24"/>
      <c r="N25" s="39"/>
      <c r="O25" s="30"/>
      <c r="P25" s="30"/>
      <c r="Q25" s="30"/>
      <c r="R25" s="27"/>
      <c r="S25" s="17"/>
    </row>
    <row r="26" spans="1:19" ht="15.75">
      <c r="A26" s="13">
        <v>412</v>
      </c>
      <c r="B26" s="41" t="s">
        <v>200</v>
      </c>
      <c r="C26" s="101">
        <v>9709.8700000000008</v>
      </c>
      <c r="D26" s="102"/>
      <c r="E26" s="101">
        <v>10533.07</v>
      </c>
      <c r="F26" s="101">
        <v>401.4</v>
      </c>
      <c r="G26" s="14"/>
      <c r="H26" s="11">
        <f t="shared" si="0"/>
        <v>3.8108547650400122</v>
      </c>
      <c r="L26" s="28"/>
      <c r="M26" s="45"/>
      <c r="N26" s="39"/>
      <c r="O26" s="30"/>
      <c r="P26" s="30"/>
      <c r="Q26" s="30"/>
      <c r="R26" s="27"/>
      <c r="S26" s="17"/>
    </row>
    <row r="27" spans="1:19" s="46" customFormat="1" ht="15.75">
      <c r="A27" s="4">
        <v>500</v>
      </c>
      <c r="B27" s="5" t="s">
        <v>201</v>
      </c>
      <c r="C27" s="97">
        <f>SUM(C28:C31)</f>
        <v>173121.16</v>
      </c>
      <c r="D27" s="98"/>
      <c r="E27" s="97">
        <f>SUM(E28:E31)</f>
        <v>181622.57</v>
      </c>
      <c r="F27" s="97">
        <f>SUM(F28:F31)</f>
        <v>26034.67</v>
      </c>
      <c r="G27" s="6"/>
      <c r="H27" s="7">
        <f t="shared" si="0"/>
        <v>14.334490476596601</v>
      </c>
      <c r="L27" s="28"/>
      <c r="M27" s="47"/>
      <c r="N27" s="39"/>
      <c r="O27" s="30"/>
      <c r="P27" s="27"/>
      <c r="Q27" s="30"/>
      <c r="R27" s="27"/>
      <c r="S27" s="48"/>
    </row>
    <row r="28" spans="1:19" ht="15.75">
      <c r="A28" s="13">
        <v>501</v>
      </c>
      <c r="B28" s="41" t="s">
        <v>202</v>
      </c>
      <c r="C28" s="101">
        <v>23397.94</v>
      </c>
      <c r="D28" s="102"/>
      <c r="E28" s="101">
        <v>23397.94</v>
      </c>
      <c r="F28" s="101">
        <v>3318.8</v>
      </c>
      <c r="G28" s="14"/>
      <c r="H28" s="11">
        <f t="shared" si="0"/>
        <v>14.184154673445612</v>
      </c>
      <c r="L28" s="28"/>
      <c r="M28" s="47"/>
      <c r="N28" s="39"/>
      <c r="O28" s="30"/>
      <c r="P28" s="30"/>
      <c r="Q28" s="30"/>
      <c r="R28" s="27"/>
      <c r="S28" s="17"/>
    </row>
    <row r="29" spans="1:19" ht="15.75">
      <c r="A29" s="13">
        <v>502</v>
      </c>
      <c r="B29" s="41" t="s">
        <v>203</v>
      </c>
      <c r="C29" s="101">
        <v>95724.36</v>
      </c>
      <c r="D29" s="102"/>
      <c r="E29" s="101">
        <v>104225.77</v>
      </c>
      <c r="F29" s="101">
        <v>18784.599999999999</v>
      </c>
      <c r="G29" s="14"/>
      <c r="H29" s="11">
        <f t="shared" si="0"/>
        <v>18.022989899714819</v>
      </c>
      <c r="L29" s="28"/>
      <c r="M29" s="45"/>
      <c r="N29" s="39"/>
      <c r="O29" s="30"/>
      <c r="P29" s="27"/>
      <c r="Q29" s="30"/>
      <c r="R29" s="27"/>
      <c r="S29" s="17"/>
    </row>
    <row r="30" spans="1:19" ht="15.75">
      <c r="A30" s="13">
        <v>503</v>
      </c>
      <c r="B30" s="41" t="s">
        <v>204</v>
      </c>
      <c r="C30" s="101">
        <v>45376.15</v>
      </c>
      <c r="D30" s="102"/>
      <c r="E30" s="101">
        <v>45376.15</v>
      </c>
      <c r="F30" s="101">
        <v>1753.85</v>
      </c>
      <c r="G30" s="14"/>
      <c r="H30" s="11">
        <f t="shared" si="0"/>
        <v>3.8651362004048382</v>
      </c>
      <c r="L30" s="18"/>
      <c r="M30" s="19"/>
      <c r="N30" s="20"/>
      <c r="O30" s="21"/>
      <c r="P30" s="22"/>
      <c r="Q30" s="21"/>
      <c r="R30" s="27"/>
      <c r="S30" s="17"/>
    </row>
    <row r="31" spans="1:19" ht="31.5">
      <c r="A31" s="13">
        <v>505</v>
      </c>
      <c r="B31" s="41" t="s">
        <v>205</v>
      </c>
      <c r="C31" s="101">
        <v>8622.7099999999991</v>
      </c>
      <c r="D31" s="102"/>
      <c r="E31" s="101">
        <v>8622.7099999999991</v>
      </c>
      <c r="F31" s="101">
        <v>2177.42</v>
      </c>
      <c r="G31" s="14"/>
      <c r="H31" s="11">
        <f t="shared" si="0"/>
        <v>25.252153905210779</v>
      </c>
      <c r="L31" s="28"/>
      <c r="M31" s="45"/>
      <c r="N31" s="29"/>
      <c r="O31" s="30"/>
      <c r="P31" s="30"/>
      <c r="Q31" s="30"/>
      <c r="R31" s="27"/>
      <c r="S31" s="17"/>
    </row>
    <row r="32" spans="1:19" s="46" customFormat="1" ht="15.75">
      <c r="A32" s="4">
        <v>600</v>
      </c>
      <c r="B32" s="5" t="s">
        <v>206</v>
      </c>
      <c r="C32" s="97">
        <f>SUM(C33:C35)</f>
        <v>970.47</v>
      </c>
      <c r="D32" s="97">
        <f>SUM(D35)</f>
        <v>0</v>
      </c>
      <c r="E32" s="97">
        <f>SUM(E33:E35)</f>
        <v>970.47</v>
      </c>
      <c r="F32" s="97">
        <f>SUM(F33:F35)</f>
        <v>208.2</v>
      </c>
      <c r="G32" s="6"/>
      <c r="H32" s="7">
        <f t="shared" si="0"/>
        <v>21.453522520016072</v>
      </c>
      <c r="L32" s="28"/>
      <c r="M32" s="45"/>
      <c r="N32" s="29"/>
      <c r="O32" s="30"/>
      <c r="P32" s="27"/>
      <c r="Q32" s="30"/>
      <c r="R32" s="27"/>
      <c r="S32" s="48"/>
    </row>
    <row r="33" spans="1:19" s="46" customFormat="1" ht="15.75">
      <c r="A33" s="49">
        <v>602</v>
      </c>
      <c r="B33" s="41" t="s">
        <v>207</v>
      </c>
      <c r="C33" s="101">
        <v>83.2</v>
      </c>
      <c r="D33" s="102"/>
      <c r="E33" s="101">
        <v>83.2</v>
      </c>
      <c r="F33" s="101">
        <v>83.2</v>
      </c>
      <c r="G33" s="14"/>
      <c r="H33" s="11">
        <f t="shared" si="0"/>
        <v>100</v>
      </c>
      <c r="L33" s="28"/>
      <c r="M33" s="45"/>
      <c r="N33" s="29"/>
      <c r="O33" s="30"/>
      <c r="P33" s="27"/>
      <c r="Q33" s="30"/>
      <c r="R33" s="27"/>
      <c r="S33" s="48"/>
    </row>
    <row r="34" spans="1:19" s="46" customFormat="1" ht="31.5">
      <c r="A34" s="49">
        <v>603</v>
      </c>
      <c r="B34" s="41" t="s">
        <v>208</v>
      </c>
      <c r="C34" s="101">
        <v>524.41999999999996</v>
      </c>
      <c r="D34" s="102"/>
      <c r="E34" s="101">
        <v>524.41999999999996</v>
      </c>
      <c r="F34" s="101">
        <v>5</v>
      </c>
      <c r="G34" s="14"/>
      <c r="H34" s="11">
        <f t="shared" si="0"/>
        <v>0.9534342702414097</v>
      </c>
      <c r="L34" s="28"/>
      <c r="M34" s="45"/>
      <c r="N34" s="29"/>
      <c r="O34" s="30"/>
      <c r="P34" s="27"/>
      <c r="Q34" s="30"/>
      <c r="R34" s="27"/>
      <c r="S34" s="48"/>
    </row>
    <row r="35" spans="1:19" s="46" customFormat="1" ht="15.75">
      <c r="A35" s="49">
        <v>605</v>
      </c>
      <c r="B35" s="41" t="s">
        <v>209</v>
      </c>
      <c r="C35" s="101">
        <v>362.85</v>
      </c>
      <c r="D35" s="102"/>
      <c r="E35" s="101">
        <v>362.85</v>
      </c>
      <c r="F35" s="101">
        <v>120</v>
      </c>
      <c r="G35" s="14"/>
      <c r="H35" s="11">
        <f t="shared" si="0"/>
        <v>33.07151715584952</v>
      </c>
      <c r="L35" s="28"/>
      <c r="M35" s="45"/>
      <c r="N35" s="39"/>
      <c r="O35" s="30"/>
      <c r="P35" s="30"/>
      <c r="Q35" s="30"/>
      <c r="R35" s="27"/>
      <c r="S35" s="48"/>
    </row>
    <row r="36" spans="1:19" s="46" customFormat="1" ht="15.75">
      <c r="A36" s="4">
        <v>700</v>
      </c>
      <c r="B36" s="5" t="s">
        <v>210</v>
      </c>
      <c r="C36" s="97">
        <f>SUM(C37:C41)</f>
        <v>871441.21000000008</v>
      </c>
      <c r="D36" s="98"/>
      <c r="E36" s="97">
        <f>SUM(E37:E41)</f>
        <v>871441.21000000008</v>
      </c>
      <c r="F36" s="97">
        <f>SUM(F37:F41)</f>
        <v>262758.55</v>
      </c>
      <c r="G36" s="6"/>
      <c r="H36" s="7">
        <f t="shared" si="0"/>
        <v>30.152183186287456</v>
      </c>
      <c r="L36" s="28"/>
      <c r="M36" s="45"/>
      <c r="N36" s="29"/>
      <c r="O36" s="30"/>
      <c r="P36" s="27"/>
      <c r="Q36" s="30"/>
      <c r="R36" s="27"/>
      <c r="S36" s="48"/>
    </row>
    <row r="37" spans="1:19" s="46" customFormat="1" ht="15.75">
      <c r="A37" s="50">
        <v>701</v>
      </c>
      <c r="B37" s="41" t="s">
        <v>211</v>
      </c>
      <c r="C37" s="101">
        <v>293292.3</v>
      </c>
      <c r="D37" s="102"/>
      <c r="E37" s="101">
        <v>293292.3</v>
      </c>
      <c r="F37" s="101">
        <v>101717.36</v>
      </c>
      <c r="G37" s="14"/>
      <c r="H37" s="11">
        <f t="shared" si="0"/>
        <v>34.681224157606593</v>
      </c>
      <c r="L37" s="18"/>
      <c r="M37" s="19"/>
      <c r="N37" s="20"/>
      <c r="O37" s="20"/>
      <c r="P37" s="20"/>
      <c r="Q37" s="21"/>
      <c r="R37" s="27"/>
      <c r="S37" s="48"/>
    </row>
    <row r="38" spans="1:19" s="46" customFormat="1" ht="15.75">
      <c r="A38" s="50">
        <v>702</v>
      </c>
      <c r="B38" s="41" t="s">
        <v>212</v>
      </c>
      <c r="C38" s="101">
        <v>407647.01</v>
      </c>
      <c r="D38" s="102"/>
      <c r="E38" s="101">
        <v>407647.01</v>
      </c>
      <c r="F38" s="101">
        <v>115429</v>
      </c>
      <c r="G38" s="14"/>
      <c r="H38" s="11">
        <f t="shared" si="0"/>
        <v>28.315919697289083</v>
      </c>
      <c r="L38" s="51"/>
      <c r="M38" s="45"/>
      <c r="N38" s="29"/>
      <c r="O38" s="30"/>
      <c r="P38" s="27"/>
      <c r="Q38" s="30"/>
      <c r="R38" s="27"/>
      <c r="S38" s="48"/>
    </row>
    <row r="39" spans="1:19" s="46" customFormat="1" ht="15.75">
      <c r="A39" s="50">
        <v>703</v>
      </c>
      <c r="B39" s="41" t="s">
        <v>302</v>
      </c>
      <c r="C39" s="101">
        <v>116156.51</v>
      </c>
      <c r="D39" s="102"/>
      <c r="E39" s="101">
        <v>116156.51</v>
      </c>
      <c r="F39" s="101">
        <v>35811.21</v>
      </c>
      <c r="G39" s="14"/>
      <c r="H39" s="11">
        <f t="shared" si="0"/>
        <v>30.830135994960596</v>
      </c>
      <c r="L39" s="51"/>
      <c r="M39" s="45"/>
      <c r="N39" s="29"/>
      <c r="O39" s="30"/>
      <c r="P39" s="27"/>
      <c r="Q39" s="30"/>
      <c r="R39" s="27"/>
      <c r="S39" s="48"/>
    </row>
    <row r="40" spans="1:19" s="46" customFormat="1" ht="15.75">
      <c r="A40" s="50">
        <v>707</v>
      </c>
      <c r="B40" s="41" t="s">
        <v>213</v>
      </c>
      <c r="C40" s="101">
        <v>27222.66</v>
      </c>
      <c r="D40" s="102"/>
      <c r="E40" s="101">
        <v>27222.66</v>
      </c>
      <c r="F40" s="101">
        <v>2104.14</v>
      </c>
      <c r="G40" s="14"/>
      <c r="H40" s="11">
        <f t="shared" si="0"/>
        <v>7.7293695766688488</v>
      </c>
      <c r="L40" s="18"/>
      <c r="M40" s="19"/>
      <c r="N40" s="43"/>
      <c r="O40" s="21"/>
      <c r="P40" s="21"/>
      <c r="Q40" s="21"/>
      <c r="R40" s="27"/>
      <c r="S40" s="48"/>
    </row>
    <row r="41" spans="1:19" s="46" customFormat="1" ht="15.75">
      <c r="A41" s="50">
        <v>709</v>
      </c>
      <c r="B41" s="41" t="s">
        <v>214</v>
      </c>
      <c r="C41" s="101">
        <v>27122.73</v>
      </c>
      <c r="D41" s="102"/>
      <c r="E41" s="101">
        <v>27122.73</v>
      </c>
      <c r="F41" s="101">
        <v>7696.84</v>
      </c>
      <c r="G41" s="14"/>
      <c r="H41" s="11">
        <f t="shared" si="0"/>
        <v>28.377821849054278</v>
      </c>
      <c r="L41" s="52"/>
      <c r="M41" s="45"/>
      <c r="N41" s="39"/>
      <c r="O41" s="30"/>
      <c r="P41" s="27"/>
      <c r="Q41" s="30"/>
      <c r="R41" s="27"/>
      <c r="S41" s="48"/>
    </row>
    <row r="42" spans="1:19" s="46" customFormat="1" ht="15.75">
      <c r="A42" s="40">
        <v>800</v>
      </c>
      <c r="B42" s="5" t="s">
        <v>215</v>
      </c>
      <c r="C42" s="97">
        <f>SUM(C43:C44)</f>
        <v>78316.510000000009</v>
      </c>
      <c r="D42" s="98"/>
      <c r="E42" s="97">
        <f>SUM(E43:E44)</f>
        <v>78316.510000000009</v>
      </c>
      <c r="F42" s="97">
        <f>SUM(F43:F44)</f>
        <v>25453.03</v>
      </c>
      <c r="G42" s="6"/>
      <c r="H42" s="7">
        <f t="shared" si="0"/>
        <v>32.500209725893043</v>
      </c>
      <c r="L42" s="52"/>
      <c r="M42" s="45"/>
      <c r="N42" s="39"/>
      <c r="O42" s="30"/>
      <c r="P42" s="30"/>
      <c r="Q42" s="30"/>
      <c r="R42" s="27"/>
      <c r="S42" s="48"/>
    </row>
    <row r="43" spans="1:19" s="46" customFormat="1" ht="15.75">
      <c r="A43" s="50">
        <v>801</v>
      </c>
      <c r="B43" s="41" t="s">
        <v>216</v>
      </c>
      <c r="C43" s="101">
        <v>64657.73</v>
      </c>
      <c r="D43" s="102"/>
      <c r="E43" s="101">
        <v>64657.73</v>
      </c>
      <c r="F43" s="101">
        <v>21315.46</v>
      </c>
      <c r="G43" s="14"/>
      <c r="H43" s="11">
        <f t="shared" si="0"/>
        <v>32.966607395589051</v>
      </c>
      <c r="L43" s="52"/>
      <c r="M43" s="45"/>
      <c r="N43" s="39"/>
      <c r="O43" s="30"/>
      <c r="P43" s="30"/>
      <c r="Q43" s="30"/>
      <c r="R43" s="27"/>
      <c r="S43" s="48"/>
    </row>
    <row r="44" spans="1:19" s="46" customFormat="1" ht="15.75">
      <c r="A44" s="50">
        <v>804</v>
      </c>
      <c r="B44" s="41" t="s">
        <v>217</v>
      </c>
      <c r="C44" s="101">
        <v>13658.78</v>
      </c>
      <c r="D44" s="102"/>
      <c r="E44" s="101">
        <v>13658.78</v>
      </c>
      <c r="F44" s="101">
        <v>4137.57</v>
      </c>
      <c r="G44" s="14"/>
      <c r="H44" s="11">
        <f t="shared" si="0"/>
        <v>30.29238336073939</v>
      </c>
      <c r="L44" s="52"/>
      <c r="M44" s="45"/>
      <c r="N44" s="39"/>
      <c r="O44" s="30"/>
      <c r="P44" s="27"/>
      <c r="Q44" s="30"/>
      <c r="R44" s="27"/>
      <c r="S44" s="48"/>
    </row>
    <row r="45" spans="1:19" s="46" customFormat="1" ht="15.75">
      <c r="A45" s="53">
        <v>900</v>
      </c>
      <c r="B45" s="5" t="s">
        <v>218</v>
      </c>
      <c r="C45" s="97">
        <f>SUM(C46:C46)</f>
        <v>270</v>
      </c>
      <c r="D45" s="98"/>
      <c r="E45" s="97">
        <f>SUM(E46:E46)</f>
        <v>270</v>
      </c>
      <c r="F45" s="97">
        <f>SUM(F46:F46)</f>
        <v>0</v>
      </c>
      <c r="G45" s="6"/>
      <c r="H45" s="11">
        <f t="shared" si="0"/>
        <v>0</v>
      </c>
      <c r="L45" s="42"/>
      <c r="M45" s="19"/>
      <c r="N45" s="43"/>
      <c r="O45" s="21"/>
      <c r="P45" s="21"/>
      <c r="Q45" s="21"/>
      <c r="R45" s="27"/>
      <c r="S45" s="48"/>
    </row>
    <row r="46" spans="1:19" s="46" customFormat="1" ht="15.75">
      <c r="A46" s="50">
        <v>909</v>
      </c>
      <c r="B46" s="41" t="s">
        <v>219</v>
      </c>
      <c r="C46" s="101">
        <v>270</v>
      </c>
      <c r="D46" s="102"/>
      <c r="E46" s="101">
        <v>270</v>
      </c>
      <c r="F46" s="101">
        <v>0</v>
      </c>
      <c r="G46" s="14"/>
      <c r="H46" s="11">
        <f t="shared" si="0"/>
        <v>0</v>
      </c>
      <c r="L46" s="52"/>
      <c r="M46" s="45"/>
      <c r="N46" s="39"/>
      <c r="O46" s="30"/>
      <c r="P46" s="30"/>
      <c r="Q46" s="30"/>
      <c r="R46" s="27"/>
      <c r="S46" s="48"/>
    </row>
    <row r="47" spans="1:19" s="46" customFormat="1" ht="15.75">
      <c r="A47" s="54">
        <v>1000</v>
      </c>
      <c r="B47" s="5" t="s">
        <v>220</v>
      </c>
      <c r="C47" s="97">
        <f>SUM(C48:C51)</f>
        <v>120613.88999999998</v>
      </c>
      <c r="D47" s="98"/>
      <c r="E47" s="97">
        <f>SUM(E48:E51)</f>
        <v>120613.88999999998</v>
      </c>
      <c r="F47" s="97">
        <f>SUM(F48:F51)</f>
        <v>50151.06</v>
      </c>
      <c r="G47" s="6"/>
      <c r="H47" s="7">
        <f t="shared" si="0"/>
        <v>41.579837944037791</v>
      </c>
      <c r="L47" s="52"/>
      <c r="M47" s="45"/>
      <c r="N47" s="39"/>
      <c r="O47" s="30"/>
      <c r="P47" s="30"/>
      <c r="Q47" s="30"/>
      <c r="R47" s="27"/>
      <c r="S47" s="48"/>
    </row>
    <row r="48" spans="1:19" s="46" customFormat="1" ht="15.75">
      <c r="A48" s="55">
        <v>1001</v>
      </c>
      <c r="B48" s="41" t="s">
        <v>221</v>
      </c>
      <c r="C48" s="101">
        <v>7479.69</v>
      </c>
      <c r="D48" s="102"/>
      <c r="E48" s="101">
        <v>7479.69</v>
      </c>
      <c r="F48" s="101">
        <v>1753.96</v>
      </c>
      <c r="G48" s="14"/>
      <c r="H48" s="11">
        <f t="shared" si="0"/>
        <v>23.449634944763755</v>
      </c>
      <c r="L48" s="56"/>
      <c r="M48" s="19"/>
      <c r="N48" s="43"/>
      <c r="O48" s="21"/>
      <c r="P48" s="22"/>
      <c r="Q48" s="21"/>
      <c r="R48" s="27"/>
      <c r="S48" s="48"/>
    </row>
    <row r="49" spans="1:19" s="46" customFormat="1" ht="15.75">
      <c r="A49" s="55">
        <v>1002</v>
      </c>
      <c r="B49" s="41" t="s">
        <v>222</v>
      </c>
      <c r="C49" s="101">
        <v>2475.1</v>
      </c>
      <c r="D49" s="102"/>
      <c r="E49" s="101">
        <v>2475.1</v>
      </c>
      <c r="F49" s="101">
        <v>1000</v>
      </c>
      <c r="G49" s="14"/>
      <c r="H49" s="11">
        <f t="shared" si="0"/>
        <v>40.402407983515822</v>
      </c>
      <c r="L49" s="52"/>
      <c r="M49" s="45"/>
      <c r="N49" s="39"/>
      <c r="O49" s="30"/>
      <c r="P49" s="30"/>
      <c r="Q49" s="30"/>
      <c r="R49" s="27"/>
      <c r="S49" s="48"/>
    </row>
    <row r="50" spans="1:19" s="57" customFormat="1" ht="15.75">
      <c r="A50" s="55">
        <v>1003</v>
      </c>
      <c r="B50" s="41" t="s">
        <v>223</v>
      </c>
      <c r="C50" s="101">
        <v>102893.62</v>
      </c>
      <c r="D50" s="102"/>
      <c r="E50" s="101">
        <v>102893.62</v>
      </c>
      <c r="F50" s="101">
        <v>46122.42</v>
      </c>
      <c r="G50" s="14"/>
      <c r="H50" s="11">
        <f t="shared" si="0"/>
        <v>44.825344856172812</v>
      </c>
      <c r="L50" s="58"/>
      <c r="M50" s="19"/>
      <c r="N50" s="43"/>
      <c r="O50" s="21"/>
      <c r="P50" s="22"/>
      <c r="Q50" s="21"/>
      <c r="R50" s="27"/>
      <c r="S50" s="59"/>
    </row>
    <row r="51" spans="1:19" s="46" customFormat="1" ht="15.75">
      <c r="A51" s="55">
        <v>1006</v>
      </c>
      <c r="B51" s="41" t="s">
        <v>224</v>
      </c>
      <c r="C51" s="101">
        <v>7765.48</v>
      </c>
      <c r="D51" s="102"/>
      <c r="E51" s="101">
        <v>7765.48</v>
      </c>
      <c r="F51" s="101">
        <v>1274.68</v>
      </c>
      <c r="G51" s="14"/>
      <c r="H51" s="11">
        <f t="shared" si="0"/>
        <v>16.414696837800111</v>
      </c>
      <c r="L51" s="60"/>
      <c r="M51" s="45"/>
      <c r="N51" s="39"/>
      <c r="O51" s="30"/>
      <c r="P51" s="27"/>
      <c r="Q51" s="30"/>
      <c r="R51" s="27"/>
      <c r="S51" s="48"/>
    </row>
    <row r="52" spans="1:19" s="46" customFormat="1" ht="15.75">
      <c r="A52" s="54">
        <v>1100</v>
      </c>
      <c r="B52" s="5" t="s">
        <v>225</v>
      </c>
      <c r="C52" s="97">
        <f>SUM(C53:C53)</f>
        <v>23203.79</v>
      </c>
      <c r="D52" s="98"/>
      <c r="E52" s="97">
        <f>SUM(E53:E53)</f>
        <v>23203.79</v>
      </c>
      <c r="F52" s="97">
        <f>SUM(F53:F53)</f>
        <v>5105.71</v>
      </c>
      <c r="G52" s="6"/>
      <c r="H52" s="7">
        <f t="shared" si="0"/>
        <v>22.003776107265235</v>
      </c>
      <c r="L52" s="60"/>
      <c r="M52" s="45"/>
      <c r="N52" s="39"/>
      <c r="O52" s="30"/>
      <c r="P52" s="30"/>
      <c r="Q52" s="30"/>
      <c r="R52" s="27"/>
      <c r="S52" s="48"/>
    </row>
    <row r="53" spans="1:19" s="46" customFormat="1" ht="15.75">
      <c r="A53" s="55">
        <v>1101</v>
      </c>
      <c r="B53" s="41" t="s">
        <v>226</v>
      </c>
      <c r="C53" s="101">
        <v>23203.79</v>
      </c>
      <c r="D53" s="102"/>
      <c r="E53" s="101">
        <v>23203.79</v>
      </c>
      <c r="F53" s="101">
        <v>5105.71</v>
      </c>
      <c r="G53" s="14"/>
      <c r="H53" s="11">
        <f t="shared" si="0"/>
        <v>22.003776107265235</v>
      </c>
      <c r="L53" s="60"/>
      <c r="M53" s="45"/>
      <c r="N53" s="39"/>
      <c r="O53" s="30"/>
      <c r="P53" s="27"/>
      <c r="Q53" s="30"/>
      <c r="R53" s="27"/>
      <c r="S53" s="48"/>
    </row>
    <row r="54" spans="1:19" s="46" customFormat="1" ht="15.75">
      <c r="A54" s="54">
        <v>1200</v>
      </c>
      <c r="B54" s="5" t="s">
        <v>227</v>
      </c>
      <c r="C54" s="97">
        <f>SUM(C55+C56)</f>
        <v>3884.7</v>
      </c>
      <c r="D54" s="98"/>
      <c r="E54" s="97">
        <f>SUM(E55+E56)</f>
        <v>3884.7</v>
      </c>
      <c r="F54" s="97">
        <f>SUM(F55+F56)</f>
        <v>1474</v>
      </c>
      <c r="G54" s="6"/>
      <c r="H54" s="7">
        <f t="shared" si="0"/>
        <v>37.943727958400906</v>
      </c>
      <c r="L54" s="60"/>
      <c r="M54" s="45"/>
      <c r="N54" s="39"/>
      <c r="O54" s="30"/>
      <c r="P54" s="30"/>
      <c r="Q54" s="30"/>
      <c r="R54" s="27"/>
      <c r="S54" s="48"/>
    </row>
    <row r="55" spans="1:19" s="46" customFormat="1" ht="15.75">
      <c r="A55" s="55">
        <v>1201</v>
      </c>
      <c r="B55" s="41" t="s">
        <v>228</v>
      </c>
      <c r="C55" s="101">
        <v>1884.7</v>
      </c>
      <c r="D55" s="102"/>
      <c r="E55" s="101">
        <v>1884.7</v>
      </c>
      <c r="F55" s="101">
        <v>474</v>
      </c>
      <c r="G55" s="14"/>
      <c r="H55" s="11">
        <f t="shared" si="0"/>
        <v>25.149891229373374</v>
      </c>
      <c r="L55" s="58"/>
      <c r="M55" s="19"/>
      <c r="N55" s="43"/>
      <c r="O55" s="21"/>
      <c r="P55" s="21"/>
      <c r="Q55" s="21"/>
      <c r="R55" s="27"/>
      <c r="S55" s="48"/>
    </row>
    <row r="56" spans="1:19" s="46" customFormat="1" ht="15.75">
      <c r="A56" s="55">
        <v>1202</v>
      </c>
      <c r="B56" s="41" t="s">
        <v>229</v>
      </c>
      <c r="C56" s="101">
        <v>2000</v>
      </c>
      <c r="D56" s="102"/>
      <c r="E56" s="101">
        <v>2000</v>
      </c>
      <c r="F56" s="101">
        <v>1000</v>
      </c>
      <c r="G56" s="14"/>
      <c r="H56" s="11">
        <f t="shared" si="0"/>
        <v>50</v>
      </c>
      <c r="L56" s="60"/>
      <c r="M56" s="45"/>
      <c r="N56" s="39"/>
      <c r="O56" s="30"/>
      <c r="P56" s="27"/>
      <c r="Q56" s="30"/>
      <c r="R56" s="27"/>
      <c r="S56" s="48"/>
    </row>
    <row r="57" spans="1:19" s="46" customFormat="1" ht="31.5">
      <c r="A57" s="54">
        <v>1300</v>
      </c>
      <c r="B57" s="5" t="s">
        <v>230</v>
      </c>
      <c r="C57" s="97">
        <f>SUM(C58)</f>
        <v>194.03</v>
      </c>
      <c r="D57" s="98"/>
      <c r="E57" s="97">
        <f>SUM(E58)</f>
        <v>194.03</v>
      </c>
      <c r="F57" s="97">
        <f>SUM(F58)</f>
        <v>2.2799999999999998</v>
      </c>
      <c r="G57" s="6"/>
      <c r="H57" s="7">
        <f t="shared" si="0"/>
        <v>1.1750760191722929</v>
      </c>
      <c r="L57" s="58"/>
      <c r="M57" s="19"/>
      <c r="N57" s="43"/>
      <c r="O57" s="21"/>
      <c r="P57" s="21"/>
      <c r="Q57" s="21"/>
      <c r="R57" s="27"/>
      <c r="S57" s="48"/>
    </row>
    <row r="58" spans="1:19" s="46" customFormat="1" ht="31.5">
      <c r="A58" s="55">
        <v>1301</v>
      </c>
      <c r="B58" s="41" t="s">
        <v>231</v>
      </c>
      <c r="C58" s="101">
        <v>194.03</v>
      </c>
      <c r="D58" s="102"/>
      <c r="E58" s="101">
        <v>194.03</v>
      </c>
      <c r="F58" s="101">
        <v>2.2799999999999998</v>
      </c>
      <c r="G58" s="6"/>
      <c r="H58" s="11">
        <f t="shared" si="0"/>
        <v>1.1750760191722929</v>
      </c>
      <c r="L58" s="60"/>
      <c r="M58" s="45"/>
      <c r="N58" s="39"/>
      <c r="O58" s="30"/>
      <c r="P58" s="27"/>
      <c r="Q58" s="30"/>
      <c r="R58" s="27"/>
      <c r="S58" s="48"/>
    </row>
    <row r="59" spans="1:19" ht="15.75">
      <c r="A59" s="61"/>
      <c r="B59" s="62" t="s">
        <v>232</v>
      </c>
      <c r="C59" s="97">
        <f>SUM(C6+C15+C20+C27+C32+C36+C42+C45+C47+C52+C54+C57)</f>
        <v>1474856.44</v>
      </c>
      <c r="D59" s="97">
        <f>SUM(D6+D15+D20+D27+D32+D36+D42+D45+D47+D52+D54+D57)</f>
        <v>0</v>
      </c>
      <c r="E59" s="97">
        <f>SUM(E6+E15+E20+E27+E32+E36+E42+E45+E47+E52+E54+E57)</f>
        <v>1475679.65</v>
      </c>
      <c r="F59" s="97">
        <f>SUM(F6+F15+F20+F27+F32+F36+F42+F45+F47+F52+F54+F57)</f>
        <v>452658.14</v>
      </c>
      <c r="G59" s="63"/>
      <c r="H59" s="7">
        <f t="shared" si="0"/>
        <v>30.674553247379947</v>
      </c>
      <c r="L59" s="60"/>
      <c r="M59" s="45"/>
      <c r="N59" s="29"/>
      <c r="O59" s="30"/>
      <c r="P59" s="27"/>
      <c r="Q59" s="30"/>
      <c r="R59" s="27"/>
      <c r="S59" s="17"/>
    </row>
    <row r="60" spans="1:19" ht="15.75">
      <c r="A60" s="2"/>
      <c r="B60" s="2"/>
      <c r="C60" s="2"/>
      <c r="D60" s="2"/>
      <c r="E60" s="2"/>
      <c r="F60" s="64"/>
      <c r="G60" s="2"/>
      <c r="H60" s="2"/>
      <c r="L60" s="58"/>
      <c r="M60" s="19"/>
      <c r="N60" s="43"/>
      <c r="O60" s="21"/>
      <c r="P60" s="21"/>
      <c r="Q60" s="21"/>
      <c r="R60" s="27"/>
      <c r="S60" s="17"/>
    </row>
    <row r="61" spans="1:19">
      <c r="L61" s="66"/>
      <c r="M61" s="66"/>
      <c r="N61" s="66"/>
      <c r="O61" s="66"/>
      <c r="P61" s="66"/>
      <c r="Q61" s="66"/>
      <c r="R61" s="66"/>
      <c r="S61" s="17"/>
    </row>
    <row r="62" spans="1:19" ht="15" customHeight="1">
      <c r="A62" s="187" t="s">
        <v>435</v>
      </c>
      <c r="B62" s="187"/>
      <c r="C62" s="187"/>
      <c r="D62" s="187"/>
      <c r="E62" s="187"/>
      <c r="F62" s="187"/>
      <c r="G62" s="187"/>
      <c r="H62" s="187"/>
      <c r="L62" s="66"/>
      <c r="M62" s="66"/>
      <c r="N62" s="66"/>
      <c r="O62" s="66"/>
      <c r="P62" s="66"/>
      <c r="Q62" s="66"/>
      <c r="R62" s="66"/>
      <c r="S62" s="17"/>
    </row>
    <row r="63" spans="1:19" ht="15.75">
      <c r="A63" s="187"/>
      <c r="B63" s="187"/>
      <c r="C63" s="187"/>
      <c r="D63" s="187"/>
      <c r="E63" s="187"/>
      <c r="F63" s="187"/>
      <c r="G63" s="187"/>
      <c r="H63" s="187"/>
      <c r="L63" s="67"/>
      <c r="M63" s="67"/>
      <c r="N63" s="67"/>
      <c r="O63" s="67"/>
      <c r="P63" s="67"/>
      <c r="Q63" s="67"/>
      <c r="R63" s="67"/>
      <c r="S63" s="17"/>
    </row>
    <row r="64" spans="1:19" ht="12.75" customHeight="1">
      <c r="A64" s="187"/>
      <c r="B64" s="187"/>
      <c r="C64" s="187"/>
      <c r="D64" s="187"/>
      <c r="E64" s="187"/>
      <c r="F64" s="187"/>
      <c r="G64" s="187"/>
      <c r="H64" s="187"/>
      <c r="L64" s="17"/>
      <c r="M64" s="17"/>
      <c r="N64" s="17"/>
      <c r="O64" s="17"/>
      <c r="P64" s="17"/>
      <c r="Q64" s="17"/>
      <c r="R64" s="17"/>
      <c r="S64" s="17"/>
    </row>
    <row r="65" spans="1:19" ht="44.25" customHeight="1">
      <c r="A65" s="187"/>
      <c r="B65" s="187"/>
      <c r="C65" s="187"/>
      <c r="D65" s="187"/>
      <c r="E65" s="187"/>
      <c r="F65" s="187"/>
      <c r="G65" s="187"/>
      <c r="H65" s="187"/>
      <c r="L65" s="68"/>
      <c r="M65" s="68"/>
      <c r="N65" s="68"/>
      <c r="O65" s="68"/>
      <c r="P65" s="68"/>
      <c r="Q65" s="68"/>
      <c r="R65" s="68"/>
      <c r="S65" s="17"/>
    </row>
    <row r="66" spans="1:19" ht="12.75" hidden="1" customHeight="1">
      <c r="A66" s="187"/>
      <c r="B66" s="187"/>
      <c r="C66" s="187"/>
      <c r="D66" s="187"/>
      <c r="E66" s="187"/>
      <c r="F66" s="187"/>
      <c r="G66" s="187"/>
      <c r="H66" s="187"/>
      <c r="L66" s="68"/>
      <c r="M66" s="68"/>
      <c r="N66" s="68"/>
      <c r="O66" s="68"/>
      <c r="P66" s="68"/>
      <c r="Q66" s="68"/>
      <c r="R66" s="68"/>
      <c r="S66" s="17"/>
    </row>
    <row r="67" spans="1:19" ht="12.75" customHeight="1">
      <c r="L67" s="68"/>
      <c r="M67" s="68"/>
      <c r="N67" s="68"/>
      <c r="O67" s="68"/>
      <c r="P67" s="68"/>
      <c r="Q67" s="68"/>
      <c r="R67" s="68"/>
      <c r="S67" s="17"/>
    </row>
    <row r="68" spans="1:19" ht="12.75" customHeight="1">
      <c r="L68" s="68"/>
      <c r="M68" s="68"/>
      <c r="N68" s="68"/>
      <c r="O68" s="68"/>
      <c r="P68" s="68"/>
      <c r="Q68" s="68"/>
      <c r="R68" s="68"/>
      <c r="S68" s="17"/>
    </row>
    <row r="69" spans="1:19" ht="12.75" customHeight="1">
      <c r="L69" s="68"/>
      <c r="M69" s="68"/>
      <c r="N69" s="68"/>
      <c r="O69" s="68"/>
      <c r="P69" s="68"/>
      <c r="Q69" s="68"/>
      <c r="R69" s="68"/>
      <c r="S69" s="17"/>
    </row>
    <row r="70" spans="1:19">
      <c r="L70" s="17"/>
      <c r="M70" s="17"/>
      <c r="N70" s="17"/>
      <c r="O70" s="17"/>
      <c r="P70" s="17"/>
      <c r="Q70" s="17"/>
      <c r="R70" s="17"/>
      <c r="S70" s="17"/>
    </row>
  </sheetData>
  <mergeCells count="4">
    <mergeCell ref="A1:H1"/>
    <mergeCell ref="A2:H2"/>
    <mergeCell ref="F3:H3"/>
    <mergeCell ref="A62:H66"/>
  </mergeCells>
  <pageMargins left="0.70866141732283472" right="0.25" top="0.26" bottom="0.49" header="0.16" footer="0.55000000000000004"/>
  <pageSetup paperSize="9" scale="7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workbookViewId="0">
      <selection activeCell="E24" sqref="E24"/>
    </sheetView>
  </sheetViews>
  <sheetFormatPr defaultRowHeight="15"/>
  <cols>
    <col min="2" max="2" width="43.42578125" customWidth="1"/>
    <col min="3" max="3" width="31.28515625" customWidth="1"/>
    <col min="4" max="4" width="13.140625" customWidth="1"/>
    <col min="5" max="5" width="12.85546875" customWidth="1"/>
    <col min="6" max="6" width="14" customWidth="1"/>
  </cols>
  <sheetData>
    <row r="2" spans="1:9" ht="15.75" customHeight="1">
      <c r="A2" s="188" t="s">
        <v>240</v>
      </c>
      <c r="B2" s="188"/>
      <c r="C2" s="188"/>
      <c r="D2" s="188"/>
      <c r="E2" s="188"/>
      <c r="F2" s="188"/>
      <c r="G2" s="75"/>
      <c r="H2" s="75"/>
      <c r="I2" s="75"/>
    </row>
    <row r="3" spans="1:9" ht="15.75">
      <c r="A3" s="188"/>
      <c r="B3" s="188"/>
      <c r="C3" s="188"/>
      <c r="D3" s="188"/>
      <c r="E3" s="188"/>
      <c r="F3" s="188"/>
      <c r="G3" s="75"/>
      <c r="H3" s="75"/>
      <c r="I3" s="75"/>
    </row>
    <row r="4" spans="1:9" ht="15.75">
      <c r="A4" s="189" t="s">
        <v>432</v>
      </c>
      <c r="B4" s="189"/>
      <c r="C4" s="189"/>
      <c r="D4" s="189"/>
      <c r="E4" s="189"/>
      <c r="F4" s="189"/>
    </row>
    <row r="5" spans="1:9" ht="76.5">
      <c r="A5" s="78" t="s">
        <v>241</v>
      </c>
      <c r="B5" s="78" t="s">
        <v>242</v>
      </c>
      <c r="C5" s="78" t="s">
        <v>243</v>
      </c>
      <c r="D5" s="78" t="s">
        <v>374</v>
      </c>
      <c r="E5" s="76" t="s">
        <v>433</v>
      </c>
      <c r="F5" s="76" t="s">
        <v>295</v>
      </c>
    </row>
    <row r="6" spans="1:9">
      <c r="A6" s="79">
        <v>1</v>
      </c>
      <c r="B6" s="80">
        <v>2</v>
      </c>
      <c r="C6" s="80">
        <v>3</v>
      </c>
      <c r="D6" s="79">
        <v>4</v>
      </c>
      <c r="E6" s="77"/>
      <c r="F6" s="77"/>
    </row>
    <row r="7" spans="1:9" ht="31.5">
      <c r="A7" s="81" t="s">
        <v>244</v>
      </c>
      <c r="B7" s="82" t="s">
        <v>245</v>
      </c>
      <c r="C7" s="83" t="s">
        <v>246</v>
      </c>
      <c r="D7" s="106">
        <f>SUM(D8)</f>
        <v>113661.91</v>
      </c>
      <c r="E7" s="106">
        <f>SUM(E8)</f>
        <v>93231.79</v>
      </c>
      <c r="F7" s="90" t="s">
        <v>296</v>
      </c>
    </row>
    <row r="8" spans="1:9" ht="47.25">
      <c r="A8" s="81" t="s">
        <v>247</v>
      </c>
      <c r="B8" s="82" t="s">
        <v>248</v>
      </c>
      <c r="C8" s="83" t="s">
        <v>249</v>
      </c>
      <c r="D8" s="106">
        <f>SUM(D9+D14+D23)</f>
        <v>113661.91</v>
      </c>
      <c r="E8" s="106">
        <f>SUM(E9+E14+E23)</f>
        <v>93231.79</v>
      </c>
      <c r="F8" s="90" t="s">
        <v>296</v>
      </c>
    </row>
    <row r="9" spans="1:9" ht="31.5">
      <c r="A9" s="84" t="s">
        <v>250</v>
      </c>
      <c r="B9" s="85" t="s">
        <v>251</v>
      </c>
      <c r="C9" s="86" t="s">
        <v>252</v>
      </c>
      <c r="D9" s="107">
        <f>SUM(D10-D12)</f>
        <v>0</v>
      </c>
      <c r="E9" s="107">
        <f>SUM(E10-E12)</f>
        <v>0</v>
      </c>
      <c r="F9" s="90" t="s">
        <v>296</v>
      </c>
    </row>
    <row r="10" spans="1:9" ht="49.5" customHeight="1">
      <c r="A10" s="84" t="s">
        <v>253</v>
      </c>
      <c r="B10" s="85" t="s">
        <v>254</v>
      </c>
      <c r="C10" s="86" t="s">
        <v>255</v>
      </c>
      <c r="D10" s="107">
        <f>SUM(D11)</f>
        <v>5000</v>
      </c>
      <c r="E10" s="107">
        <f>SUM(E11)</f>
        <v>0</v>
      </c>
      <c r="F10" s="89" t="s">
        <v>296</v>
      </c>
    </row>
    <row r="11" spans="1:9" ht="47.25">
      <c r="A11" s="84" t="s">
        <v>256</v>
      </c>
      <c r="B11" s="85" t="s">
        <v>257</v>
      </c>
      <c r="C11" s="86" t="s">
        <v>258</v>
      </c>
      <c r="D11" s="107">
        <v>5000</v>
      </c>
      <c r="E11" s="108">
        <v>0</v>
      </c>
      <c r="F11" s="89" t="s">
        <v>296</v>
      </c>
    </row>
    <row r="12" spans="1:9" ht="47.25">
      <c r="A12" s="84" t="s">
        <v>259</v>
      </c>
      <c r="B12" s="85" t="s">
        <v>260</v>
      </c>
      <c r="C12" s="86" t="s">
        <v>261</v>
      </c>
      <c r="D12" s="107">
        <f>SUM(D13)</f>
        <v>5000</v>
      </c>
      <c r="E12" s="107">
        <f>SUM(E13)</f>
        <v>0</v>
      </c>
      <c r="F12" s="89" t="s">
        <v>296</v>
      </c>
    </row>
    <row r="13" spans="1:9" ht="47.25">
      <c r="A13" s="84" t="s">
        <v>262</v>
      </c>
      <c r="B13" s="85" t="s">
        <v>263</v>
      </c>
      <c r="C13" s="87" t="s">
        <v>264</v>
      </c>
      <c r="D13" s="107">
        <v>5000</v>
      </c>
      <c r="E13" s="108">
        <v>0</v>
      </c>
      <c r="F13" s="89" t="s">
        <v>296</v>
      </c>
    </row>
    <row r="14" spans="1:9" ht="47.25">
      <c r="A14" s="84" t="s">
        <v>265</v>
      </c>
      <c r="B14" s="85" t="s">
        <v>266</v>
      </c>
      <c r="C14" s="86" t="s">
        <v>267</v>
      </c>
      <c r="D14" s="107">
        <f>SUM(D15-D17)</f>
        <v>-1951.9599999999991</v>
      </c>
      <c r="E14" s="107">
        <f>SUM(E15-E17)</f>
        <v>-1951.96</v>
      </c>
      <c r="F14" s="89">
        <f>E14/D14</f>
        <v>1.0000000000000004</v>
      </c>
    </row>
    <row r="15" spans="1:9" ht="63">
      <c r="A15" s="84" t="s">
        <v>268</v>
      </c>
      <c r="B15" s="85" t="s">
        <v>269</v>
      </c>
      <c r="C15" s="86" t="s">
        <v>270</v>
      </c>
      <c r="D15" s="107">
        <f>SUM(D16)</f>
        <v>10000</v>
      </c>
      <c r="E15" s="107">
        <f>SUM(E16)</f>
        <v>0</v>
      </c>
      <c r="F15" s="89" t="s">
        <v>296</v>
      </c>
    </row>
    <row r="16" spans="1:9" ht="63">
      <c r="A16" s="84" t="s">
        <v>271</v>
      </c>
      <c r="B16" s="85" t="s">
        <v>272</v>
      </c>
      <c r="C16" s="86" t="s">
        <v>273</v>
      </c>
      <c r="D16" s="107">
        <v>10000</v>
      </c>
      <c r="E16" s="108">
        <v>0</v>
      </c>
      <c r="F16" s="89" t="s">
        <v>296</v>
      </c>
    </row>
    <row r="17" spans="1:6" ht="78.75">
      <c r="A17" s="84" t="s">
        <v>274</v>
      </c>
      <c r="B17" s="85" t="s">
        <v>275</v>
      </c>
      <c r="C17" s="86" t="s">
        <v>276</v>
      </c>
      <c r="D17" s="107">
        <f>SUM(D18)</f>
        <v>11951.96</v>
      </c>
      <c r="E17" s="107">
        <f>SUM(E18)</f>
        <v>1951.96</v>
      </c>
      <c r="F17" s="89">
        <f>E18/D18</f>
        <v>0.16331714630905728</v>
      </c>
    </row>
    <row r="18" spans="1:6" ht="69" customHeight="1">
      <c r="A18" s="84" t="s">
        <v>277</v>
      </c>
      <c r="B18" s="88" t="s">
        <v>278</v>
      </c>
      <c r="C18" s="86" t="s">
        <v>279</v>
      </c>
      <c r="D18" s="107">
        <v>11951.96</v>
      </c>
      <c r="E18" s="108">
        <v>1951.96</v>
      </c>
      <c r="F18" s="89">
        <f>E18/D18</f>
        <v>0.16331714630905728</v>
      </c>
    </row>
    <row r="19" spans="1:6" ht="47.25">
      <c r="A19" s="84" t="s">
        <v>280</v>
      </c>
      <c r="B19" s="85" t="s">
        <v>281</v>
      </c>
      <c r="C19" s="86" t="s">
        <v>282</v>
      </c>
      <c r="D19" s="107">
        <f>SUM(D20)</f>
        <v>0</v>
      </c>
      <c r="E19" s="107">
        <f>SUM(E20)</f>
        <v>0</v>
      </c>
      <c r="F19" s="89" t="s">
        <v>296</v>
      </c>
    </row>
    <row r="20" spans="1:6" ht="127.5" customHeight="1">
      <c r="A20" s="84" t="s">
        <v>283</v>
      </c>
      <c r="B20" s="88" t="s">
        <v>284</v>
      </c>
      <c r="C20" s="86" t="s">
        <v>285</v>
      </c>
      <c r="D20" s="107">
        <v>0</v>
      </c>
      <c r="E20" s="108">
        <v>0</v>
      </c>
      <c r="F20" s="89" t="s">
        <v>296</v>
      </c>
    </row>
    <row r="21" spans="1:6" ht="51" customHeight="1">
      <c r="A21" s="84" t="s">
        <v>286</v>
      </c>
      <c r="B21" s="85" t="s">
        <v>287</v>
      </c>
      <c r="C21" s="86" t="s">
        <v>288</v>
      </c>
      <c r="D21" s="107">
        <f>SUM(D22)</f>
        <v>0</v>
      </c>
      <c r="E21" s="107">
        <f>SUM(E22)</f>
        <v>0</v>
      </c>
      <c r="F21" s="89" t="s">
        <v>296</v>
      </c>
    </row>
    <row r="22" spans="1:6" ht="67.5" customHeight="1">
      <c r="A22" s="84" t="s">
        <v>289</v>
      </c>
      <c r="B22" s="85" t="s">
        <v>290</v>
      </c>
      <c r="C22" s="86" t="s">
        <v>291</v>
      </c>
      <c r="D22" s="107">
        <v>0</v>
      </c>
      <c r="E22" s="109">
        <v>0</v>
      </c>
      <c r="F22" s="89" t="s">
        <v>296</v>
      </c>
    </row>
    <row r="23" spans="1:6" ht="34.5" customHeight="1">
      <c r="A23" s="84" t="s">
        <v>292</v>
      </c>
      <c r="B23" s="85" t="s">
        <v>293</v>
      </c>
      <c r="C23" s="86" t="s">
        <v>294</v>
      </c>
      <c r="D23" s="107">
        <v>115613.87</v>
      </c>
      <c r="E23" s="110">
        <v>95183.75</v>
      </c>
      <c r="F23" s="90" t="s">
        <v>296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8"/>
  <sheetViews>
    <sheetView workbookViewId="0">
      <selection activeCell="C7" sqref="C7"/>
    </sheetView>
  </sheetViews>
  <sheetFormatPr defaultRowHeight="15"/>
  <cols>
    <col min="2" max="2" width="49.42578125" customWidth="1"/>
    <col min="3" max="3" width="34.85546875" customWidth="1"/>
  </cols>
  <sheetData>
    <row r="2" spans="2:3" ht="18" customHeight="1">
      <c r="B2" s="190" t="s">
        <v>235</v>
      </c>
      <c r="C2" s="190"/>
    </row>
    <row r="3" spans="2:3" s="1" customFormat="1" ht="19.5" customHeight="1">
      <c r="B3" s="190" t="s">
        <v>236</v>
      </c>
      <c r="C3" s="190"/>
    </row>
    <row r="4" spans="2:3" ht="15.75">
      <c r="B4" s="191" t="s">
        <v>434</v>
      </c>
      <c r="C4" s="191"/>
    </row>
    <row r="5" spans="2:3" ht="42.75">
      <c r="B5" s="69" t="s">
        <v>233</v>
      </c>
      <c r="C5" s="70" t="s">
        <v>234</v>
      </c>
    </row>
    <row r="6" spans="2:3">
      <c r="B6" s="71" t="s">
        <v>237</v>
      </c>
      <c r="C6" s="96">
        <v>7857.8</v>
      </c>
    </row>
    <row r="8" spans="2:3">
      <c r="C8" s="1" t="s">
        <v>143</v>
      </c>
    </row>
  </sheetData>
  <mergeCells count="3"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5"/>
  <sheetViews>
    <sheetView workbookViewId="0">
      <selection activeCell="B4" sqref="B4"/>
    </sheetView>
  </sheetViews>
  <sheetFormatPr defaultRowHeight="15"/>
  <cols>
    <col min="2" max="2" width="54" customWidth="1"/>
    <col min="3" max="3" width="17.85546875" customWidth="1"/>
  </cols>
  <sheetData>
    <row r="2" spans="2:3" ht="61.5" customHeight="1">
      <c r="B2" s="192" t="s">
        <v>239</v>
      </c>
      <c r="C2" s="192"/>
    </row>
    <row r="3" spans="2:3" ht="15.75">
      <c r="B3" s="191" t="s">
        <v>432</v>
      </c>
      <c r="C3" s="191"/>
    </row>
    <row r="4" spans="2:3" ht="38.25">
      <c r="B4" s="73" t="s">
        <v>233</v>
      </c>
      <c r="C4" s="74" t="s">
        <v>234</v>
      </c>
    </row>
    <row r="5" spans="2:3" ht="29.25" customHeight="1">
      <c r="B5" s="72" t="s">
        <v>238</v>
      </c>
      <c r="C5" s="168">
        <v>0</v>
      </c>
    </row>
  </sheetData>
  <mergeCells count="2"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ivanovaoi</cp:lastModifiedBy>
  <cp:lastPrinted>2018-05-03T11:01:19Z</cp:lastPrinted>
  <dcterms:created xsi:type="dcterms:W3CDTF">2015-01-16T05:02:30Z</dcterms:created>
  <dcterms:modified xsi:type="dcterms:W3CDTF">2018-05-07T03:54:44Z</dcterms:modified>
</cp:coreProperties>
</file>