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  <sheet name="Расходы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<sst xmlns="http://schemas.openxmlformats.org/spreadsheetml/2006/main" count="424" uniqueCount="323">
  <si>
    <t>901  2  18  04010  04  0000  180</t>
  </si>
  <si>
    <t>906  2  18  04020  04  0000  180</t>
  </si>
  <si>
    <t>Доходы бюджетов городских округов от возврата автономными учреждениями остатков субсидий прошлых лет</t>
  </si>
  <si>
    <t>Исполнение бюджета по расходам</t>
  </si>
  <si>
    <t>Наименование</t>
  </si>
  <si>
    <t>#Н/Д</t>
  </si>
  <si>
    <t>План утвержденный на 2014 год</t>
  </si>
  <si>
    <t>Исполнено с начала  2014 года</t>
  </si>
  <si>
    <t xml:space="preserve">% исполнения к утвержденному плану 2014 года </t>
  </si>
  <si>
    <t xml:space="preserve">  0100    ОБЩЕГОСУДАРСТВЕННЫЕ ВОПРОСЫ</t>
  </si>
  <si>
    <t>000</t>
  </si>
  <si>
    <t>0100</t>
  </si>
  <si>
    <t>0000000</t>
  </si>
  <si>
    <t xml:space="preserve">  0300    НАЦИОНАЛЬНАЯ БЕЗОПАСНОСТЬ И ПРАВООХРАНИТЕЛЬНАЯ ДЕЯТЕЛЬНОСТЬ</t>
  </si>
  <si>
    <t>0300</t>
  </si>
  <si>
    <t xml:space="preserve">  0400   НАЦИОНАЛЬНАЯ ЭКОНОМИКА</t>
  </si>
  <si>
    <t>0400</t>
  </si>
  <si>
    <t xml:space="preserve">  0500   ЖИЛИЩНО-КОММУНАЛЬНОЕ ХОЗЯЙСТВО</t>
  </si>
  <si>
    <t>0500</t>
  </si>
  <si>
    <t xml:space="preserve">  0600   ОХРАНА ОКРУЖАЮЩЕЙ СРЕДЫ</t>
  </si>
  <si>
    <t>0600</t>
  </si>
  <si>
    <t xml:space="preserve">  0700   ОБРАЗОВАНИЕ</t>
  </si>
  <si>
    <t>0700</t>
  </si>
  <si>
    <t xml:space="preserve">  0800   КУЛЬТУРА И  КИНЕМАТОГРАФИЯ</t>
  </si>
  <si>
    <t>0800</t>
  </si>
  <si>
    <t xml:space="preserve">  0900   ЗДРАВООХРАНЕНИЕ</t>
  </si>
  <si>
    <t>0900</t>
  </si>
  <si>
    <t xml:space="preserve">  1000  СОЦИАЛЬНАЯ ПОЛИТИКА</t>
  </si>
  <si>
    <t>1000</t>
  </si>
  <si>
    <t xml:space="preserve">  1100  ФИЗИЧЕСКАЯ КУЛЬТУРА И СПОРТ</t>
  </si>
  <si>
    <t xml:space="preserve">  1200  СРЕДСТВА МАССОВОЙ ИНФОРМАЦИИ </t>
  </si>
  <si>
    <t xml:space="preserve">  1300   ОБСЛУЖИВАНИЕ ГОСУДАРСТВЕННОГО И МУНИЦИПАЛЬНОГО ДОЛГА</t>
  </si>
  <si>
    <t>ИТОГО РАСХОДОВ</t>
  </si>
  <si>
    <t>Код бюджетной классификации доходов</t>
  </si>
  <si>
    <t xml:space="preserve">Наименование доходов бюджета </t>
  </si>
  <si>
    <t>Процент исполнения к годовым назначениям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</si>
  <si>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</si>
  <si>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</si>
  <si>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</si>
  <si>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</si>
  <si>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182  1  01  02000  01  0000  110</t>
  </si>
  <si>
    <t>182  1  01  02010  01  0000  110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</si>
  <si>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налогов осуществляется в соответствии со статьями 227, 227.1 и 228 Налогового кодекса Российской Федерации</t>
  </si>
  <si>
    <t>182  1  01  02020  01  0000  110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</si>
  <si>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</si>
  <si>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</si>
  <si>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</si>
  <si>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</si>
  <si>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</si>
  <si>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182  1  05  02000  02  0000  110</t>
  </si>
  <si>
    <t>Единый налог на вмененный доход для отдельных видов деятельности</t>
  </si>
  <si>
    <t>182  1  05  02010  02  0000  110</t>
  </si>
  <si>
    <t>182  1  05  02020  02  0000  110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</si>
  <si>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</si>
  <si>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182  1  05  03000  01  0000  110</t>
  </si>
  <si>
    <t>Единый сельскохозяйственный налог</t>
  </si>
  <si>
    <t>182  1  05  03010  01  0000  110</t>
  </si>
  <si>
    <t>182  1  05  03020  01  0000  110</t>
  </si>
  <si>
    <t>Единый сельскохозяйственный налог (за налоговые периоды, истекшие до 1 января 2011 года)</t>
  </si>
  <si>
    <t>182  1  05  04010  02  0000  110</t>
  </si>
  <si>
    <t>Налог, взимаемый в связи с применением патентной системы налогообложения, зачисляемый в бюджеты городских округов</t>
  </si>
  <si>
    <t>000  1  06  00000  00  0000  000</t>
  </si>
  <si>
    <t>НАЛОГИ НА ИМУЩЕСТВО</t>
  </si>
  <si>
    <t>182  1  06  01020  04  0000  110</t>
  </si>
  <si>
    <t>Налог на имущество физических лиц, взимаемый по ставкам, применяемым к объектам налогообложения, расположенным, в границах городских округов</t>
  </si>
  <si>
    <t>182  1  06  06000  00  0000  110</t>
  </si>
  <si>
    <t>Земельный налог</t>
  </si>
  <si>
    <t>182  1  06  06012  04  0000  110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</si>
  <si>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</si>
  <si>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182  1  06  06022  04  0000  110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</si>
  <si>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 городских  округов</t>
  </si>
  <si>
    <t>000  1  08  00000  00  0000  000</t>
  </si>
  <si>
    <t>ГОСУДАРСТВЕННАЯ ПОШЛИНА, СБОРЫ</t>
  </si>
  <si>
    <t>182  1  08  03010  01  0000  110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</si>
  <si>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</si>
  <si>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000  1  09  00000  00  0000  000</t>
  </si>
  <si>
    <t>182  1  09  04052  04  0000  110</t>
  </si>
  <si>
    <t>Земельный налог (по обязательствам, возникшим до 1 января 2006 года), мобилизуемый на территориях городских округов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</si>
  <si>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</si>
  <si>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</si>
  <si>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</si>
  <si>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902  1  11  05074  04  0003  120</t>
  </si>
  <si>
    <t>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</si>
  <si>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902  1  11  05074  04  0004  120</t>
  </si>
  <si>
    <t>Плата за пользование жилыми помещениями (плата за наём) муниципального жилищного фонда городских округов</t>
  </si>
  <si>
    <t>902  1  11  05074  04  0010  120</t>
  </si>
  <si>
    <t>Доходы от сдачи в аренду движимого имущества, находящегося в казне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</si>
  <si>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902  1  11  09044  04  0008  120</t>
  </si>
  <si>
    <t>Доходы по договорам на установку и эксплуатацию рекламной конструкции на недвижимом имуществе, находящемся в собственности городских округов</t>
  </si>
  <si>
    <t>000  1  12  00000  00  0000  000</t>
  </si>
  <si>
    <t>ПЛАТЕЖИ ПРИ ПОЛЬЗОВАНИИ ПРИРОДНЫМИ РЕСУРСАМИ</t>
  </si>
  <si>
    <t>048  1  12  01000  01  0000  120</t>
  </si>
  <si>
    <t>Плата за негативное воздействие на окружающую среду</t>
  </si>
  <si>
    <t>048  1  12  01010  01  6000  120</t>
  </si>
  <si>
    <t>Плата за выбросы загрязняющих веществ в атмосферный воздух стационарными объектами</t>
  </si>
  <si>
    <t>048  1  12  01020  01  6000  120</t>
  </si>
  <si>
    <t>Плата за выбросы загрязняющих веществ в атмосферный воздух передвижными объектами</t>
  </si>
  <si>
    <t>048  1  12  01030  01  6000  120</t>
  </si>
  <si>
    <t>Плата за сбросы загрязняющих веществ в водные объекты</t>
  </si>
  <si>
    <t>048  1  12  01040  01  6000  120</t>
  </si>
  <si>
    <t>Плата за размещение отходов производства и потребления</t>
  </si>
  <si>
    <t>000  1  13  00000  00  0000  000</t>
  </si>
  <si>
    <t>ДОХОДЫ ОТ ОКАЗАНИЯ ПЛАТНЫХ УСЛУГ И КОМПЕНСАЦИИ ЗАТРАТ ГОСУДАРСТВА</t>
  </si>
  <si>
    <t>906  1  13  01994  04  0001  130</t>
  </si>
  <si>
    <t>Доходы от оказания платных услуг (работ) получателями средств бюджетов городских округов (в части платы за содержание детей в казенных муниципальных дошкольных образовательных учреждениях)</t>
  </si>
  <si>
    <t>901  1  13  01994  04  0004  130</t>
  </si>
  <si>
    <t>Прочие доходы от оказания платных услуг (работ) получателями средств бюджетов городских округов</t>
  </si>
  <si>
    <t>906  1  13  01994  04  0004  130</t>
  </si>
  <si>
    <t>908  1  13  01994  04  0004  130</t>
  </si>
  <si>
    <t>901  1  13  02064  04  0000  130</t>
  </si>
  <si>
    <t>901  1  13  02994  04  0001  130</t>
  </si>
  <si>
    <t>Прочие доходы от компенсации затрат бюджетов городских округов (в части возврата дебиторской задолженности прошлых лет)</t>
  </si>
  <si>
    <t>906  1  13  02994  04  0001  130</t>
  </si>
  <si>
    <t>908  1  13  02994  04  0001  130</t>
  </si>
  <si>
    <t>912  1  13  02994  04  0001  130</t>
  </si>
  <si>
    <t>919  1  13  02994  04  0001  130</t>
  </si>
  <si>
    <t>000  1  14  00000  00  0000  000</t>
  </si>
  <si>
    <t>ДОХОДЫ ОТ ПРОДАЖИ МАТЕРИАЛЬНЫХ И НЕМАТЕРИАЛЬНЫХ АКТИВОВ</t>
  </si>
  <si>
    <t>902  1  14  01040  04  0000  410</t>
  </si>
  <si>
    <t>Доходы от продажи квартир, находящихся в собственности городских округов</t>
  </si>
  <si>
    <t>902  1  14  02042  04  0000  410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</si>
  <si>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 в части реализации основных средств по указанному имуществу</t>
  </si>
  <si>
    <t>902  1  14  02042  04  0000  440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</si>
  <si>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 в части реализации материальных запасов по указанному имуществу</t>
  </si>
  <si>
    <t>902  1  14  02043  04  0001  410</t>
  </si>
  <si>
    <t>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</si>
  <si>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902  1  14  02043  04  0002  410</t>
  </si>
  <si>
    <t>Прочие доходы от реализации 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</si>
  <si>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</si>
  <si>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000  1  16  00000  00  0000  000</t>
  </si>
  <si>
    <t>ШТРАФЫ, САНКЦИИ, ВОЗМЕЩЕНИЕ УЩЕРБА</t>
  </si>
  <si>
    <t>182  1  16  03010  01  6000  140</t>
  </si>
  <si>
    <t>Денежные взыскания (штрафы) за нарушение законодательства о налогах и сборах, предусмотренные статьями 116, 118 пунктом 2 статьи 119, статьей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действующей статьи 117 Налогового кодекса Российской Федерации</t>
  </si>
  <si>
    <t>182  1  16  03030  01  6000  140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</si>
  <si>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</si>
  <si>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182  1  16  06000  01  6000  140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</si>
  <si>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</si>
  <si>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</si>
  <si>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188  1  16  21040  04  6000  140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</si>
  <si>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</si>
  <si>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322  1  16  21040  04  6000  140</t>
  </si>
  <si>
    <t>902  1  16  23041  04  0000  140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</si>
  <si>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</si>
  <si>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321  1  16  25060  01  6000  140</t>
  </si>
  <si>
    <t>Денежные взыскания (штрафы) за нарушение земельного законодательства</t>
  </si>
  <si>
    <t>141  1  16  28000  01  6000  140</t>
  </si>
  <si>
    <t>Денежные взыскания (штрафы) за нарушение законодательства в области санитарно-эпидемиологического благополучия человека и законодательства в сфере защиты прав потребителя</t>
  </si>
  <si>
    <t>188  1  16  30030  01  6000  140</t>
  </si>
  <si>
    <t>901  1  16  32000  04  0000  140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</si>
  <si>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</si>
  <si>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919  1  16  32000  04  0000  140</t>
  </si>
  <si>
    <t>Cуммы по искам о возмещении вреда, причиненного окружающей среде, подлежащие зачислению в бюджеты городских округов</t>
  </si>
  <si>
    <t>901  1  16  37030  04 0000  140</t>
  </si>
  <si>
    <t>Поступление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</si>
  <si>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901  1  16  51020  02  0000  140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</si>
  <si>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</si>
  <si>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000  1  16  90040  04  0000  140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</si>
  <si>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</si>
  <si>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в том числе по администраторам:</t>
  </si>
  <si>
    <t>005  1  16  90040  04  0000  140</t>
  </si>
  <si>
    <t>017  1  16  90040  04  0000  140</t>
  </si>
  <si>
    <t>037  1  16  90040  04  0000  140</t>
  </si>
  <si>
    <t>901  1  16  90040  04  0000  140</t>
  </si>
  <si>
    <t>141  1  16  90040  04  6000  140</t>
  </si>
  <si>
    <t>182  1  16  90040  04  6000  140</t>
  </si>
  <si>
    <t>188  1  16  90040  04  6000  140</t>
  </si>
  <si>
    <t>192  1  16  90040  04  6000  140</t>
  </si>
  <si>
    <t>000  1  17  00000  00  0000  140</t>
  </si>
  <si>
    <t>ПРОЧИЕ НЕНАЛОГОВЫЕ ДОХОДЫ</t>
  </si>
  <si>
    <t>000  1  17  01040  04  0000  180</t>
  </si>
  <si>
    <t>Невыясненные поступления</t>
  </si>
  <si>
    <t>901  1  17  01040  04  0000  180</t>
  </si>
  <si>
    <t>902  1  17  01040  04  0000  180</t>
  </si>
  <si>
    <t>906  1  17  01040  04  0000  180</t>
  </si>
  <si>
    <t>908  1  17  01040  04  0000  180</t>
  </si>
  <si>
    <t>919  1  17  01040  04  0000  180</t>
  </si>
  <si>
    <t>000  1  17  05040  04  0000  180</t>
  </si>
  <si>
    <t>Прочие неналоговые доходы бюджетов городских округов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</si>
  <si>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</si>
  <si>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</si>
  <si>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</si>
  <si>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</si>
  <si>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000  2  02  01000  00  0000  151</t>
  </si>
  <si>
    <t>ДОТАЦИИ</t>
  </si>
  <si>
    <t>919  2  02  01001  04  0000  151</t>
  </si>
  <si>
    <t>Дотации бюджетам городских округов на выравнивание бюджетной обеспеченности</t>
  </si>
  <si>
    <t xml:space="preserve"> 000  2  02  02000  00  0000  151</t>
  </si>
  <si>
    <t>СУБСИДИИ</t>
  </si>
  <si>
    <t>000  2  02  02999  04  0000  151</t>
  </si>
  <si>
    <t>ПРОЧИЕ субсидии бюджетам городских округов</t>
  </si>
  <si>
    <t>906  2  02  02999  04  0000  151</t>
  </si>
  <si>
    <t>Субсидии на осуществление мероприятий по организации питания в муниципальных общеобразовательных учреждениях</t>
  </si>
  <si>
    <t>Субсидии на организацию отдыха детей в каникулярное время</t>
  </si>
  <si>
    <t>919  2  02  02999  04  0000  151</t>
  </si>
  <si>
    <t>Субсидии на выравнивание бюджетной обеспеченности муниципальных районов (городских округов) на реализацию обязательств по вопросам местного значения</t>
  </si>
  <si>
    <t>000  2  02  03000  00  0000  151</t>
  </si>
  <si>
    <t>СУБВЕНЦИИ</t>
  </si>
  <si>
    <t>901  2  02  03001  04  0000  151</t>
  </si>
  <si>
    <t>Субвенции бюджетам городских округов  на оплату  жилищно-коммунальных услуг отдельным категориям граждан</t>
  </si>
  <si>
    <t>901 2  02  03022  04  0000  151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</si>
  <si>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</si>
  <si>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901  2  02  03024  04  0000  151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</si>
  <si>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</si>
  <si>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осуществление государственного полномочия Свердловской области по хранению, комплектованию, учету и использованию  архивных документов, относящихся к государственной собственности Свердловской области</t>
  </si>
  <si>
    <t>Субвенции бюджетам городских округов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</si>
  <si>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на осуществление 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</si>
  <si>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по созданию административных комиссий</t>
  </si>
  <si>
    <t>906  2  02  03999  04  0000  151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</si>
  <si>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образовательных программ в части финансирования расходов на оплату труда работниковобщеобразовательных учреждений, расходов на учебники и учебные пособия, технические средства оборудования, расходные материалы и хозяйственные нужды (за исключением расходов на содержание зданий и коммунальных расходов)</t>
  </si>
  <si>
    <t>000  2  02  04000  00 0000  151</t>
  </si>
  <si>
    <t>ИНЫЕ МЕЖБЮДЖЕТНЫЕ ТРАНСФЕРТЫ</t>
  </si>
  <si>
    <t>908  2  02  04025  04  0000  151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</si>
  <si>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</si>
  <si>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908  2  02  04041  04  0000  151</t>
  </si>
  <si>
    <t>000  2  02  04999  04  0000  151</t>
  </si>
  <si>
    <t>901  2  02  04999  04  0000  151</t>
  </si>
  <si>
    <t xml:space="preserve">Межбюджетные трансферты, из резервного фонда Правительства Свердловской области на проведение неотложных работ капитального характера для предупреждения чрезвычайных ситуаций муниципального характера на объектах жилищно-коммунального хозяйства </t>
  </si>
  <si>
    <t>906  2  02  04999  04  0000  151</t>
  </si>
  <si>
    <t>Межбюджетные трансферты на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</si>
  <si>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t>Межбюджетные трансферты на обеспечение бесплатного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</si>
  <si>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908  2  02  04999  04  0000  151</t>
  </si>
  <si>
    <t>Межбюджетные трансферты, из резервного фонда Правительства Свердловской области на приобретение сценипческих костюмов для МУК "Культурно-досуговый центр"дома культуры села Быньги</t>
  </si>
  <si>
    <t>Межбюджетные трансферты из облавстного бюджета на оказание государственной поддержки  на конкурсной основе коллективам самодеятельного народного творчества, работающим на бесплатной основе в муниципальных учреждениях культурно-досугового центра в Свердловской области</t>
  </si>
  <si>
    <t>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</si>
  <si>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919  2  02  04999  04  0000  151</t>
  </si>
  <si>
    <t>Межбюджетные трансферты на стимулирование бюджетам городских округов</t>
  </si>
  <si>
    <t>000  2  07  04000  04  0000  180</t>
  </si>
  <si>
    <t>Прочие безвозмездные поступления в бюджеты городских округов</t>
  </si>
  <si>
    <t>901  2  07  04050  04  0000  180</t>
  </si>
  <si>
    <t>906  2  07  04050  04  0000  180</t>
  </si>
  <si>
    <t>000  2  18  04010  04  0000  180</t>
  </si>
  <si>
    <t>Доходы бюджетов городских округов от возврата организациями остатков субсидий прошлых лет</t>
  </si>
  <si>
    <t>906  2  18  04010  04  0000  180</t>
  </si>
  <si>
    <t>Доходы бюджетов городских округов от возврата бюджетными учреждениями остатков субсидий прошлых лет</t>
  </si>
  <si>
    <t>000  2  19  04000  04  0000  151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</si>
  <si>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</si>
  <si>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901  2  19  04000  04  0000  151</t>
  </si>
  <si>
    <t>906  2  19  04000  04  0000  151</t>
  </si>
  <si>
    <t xml:space="preserve"> </t>
  </si>
  <si>
    <t>908  2  19  04000  04  0000  151</t>
  </si>
  <si>
    <t>919  2  19  04000  04  0000  151</t>
  </si>
  <si>
    <t>ИТОГО ДОХОДОВ</t>
  </si>
  <si>
    <t>Сумма бюджетных назначений на 2013 год (в тыс.руб.)</t>
  </si>
  <si>
    <t>Налог на доходы физических лиц</t>
  </si>
  <si>
    <t>000  1  03  00000  00  0000 000</t>
  </si>
  <si>
    <t>НАЛОГИ НА ТОВАРЫ (РАБОТЫ, УСЛУГИ), РЕАЛИЗУЕМЫЕ НА ТЕРРИТОРИИ РОССИЙСКОЙ ФЕДЕРАЦИИ</t>
  </si>
  <si>
    <t>000 1  03  02000  01  0000  110</t>
  </si>
  <si>
    <t>Акцизы по подакцизным товарам (продукции), производимым на территории Российской Федерации</t>
  </si>
  <si>
    <t>000  1  03  02230  01  0000  110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</si>
  <si>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</si>
  <si>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</si>
  <si>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</si>
  <si>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</si>
  <si>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</si>
  <si>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</si>
  <si>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</si>
  <si>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000  1  05  04000  02  0000  110</t>
  </si>
  <si>
    <t>Налог, взимаемый в связи с применением патентной системы налогообложения</t>
  </si>
  <si>
    <t>182  1  06  01000  00  0000  110</t>
  </si>
  <si>
    <t>Налог на имущество физических лиц</t>
  </si>
  <si>
    <t>ЗАДОЛЖЕННОСТЬ И ПЕРЕРАСЧЕТЫ ПО ОТМЕНЕННЫМ НАЛОГАМ , СБОРАМ И ИНЫМ ОБЯЗАТЕЛЬНЫМ ПЛАТЕЖАМ</t>
  </si>
  <si>
    <t>000  1  11  05000  00  0000  000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</si>
  <si>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</si>
  <si>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902  1  11  05012  04  0000  120</t>
  </si>
  <si>
    <t>000  1  11  05074  00  0000  000</t>
  </si>
  <si>
    <t>Доходы от сдачи в аренду имущества, составляющего казну городских округов (за исключением земельных участков)</t>
  </si>
  <si>
    <t>000  1  11  09000  00  0000  000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</si>
  <si>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</si>
  <si>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000  1  13  01000  00  0000  130</t>
  </si>
  <si>
    <t>Доходы от оказания платных услуг (работ)</t>
  </si>
  <si>
    <t>000  1  13  01994  04  0004  130</t>
  </si>
  <si>
    <t>Прочие доходы от оказания платных услуг (работ)</t>
  </si>
  <si>
    <t>00  1  13  02000  00  0000  130</t>
  </si>
  <si>
    <t xml:space="preserve">Доходы от компенсации затрат государства </t>
  </si>
  <si>
    <t>Доходы, поступающие в порядке возмещения расходов, понесенных в связи с эксплуататцией имущества городских округов</t>
  </si>
  <si>
    <t>000  1  13  02994  04  0001  130</t>
  </si>
  <si>
    <t>000  1  14  01000  00  0000  410</t>
  </si>
  <si>
    <t>Доходы от продажи квартир</t>
  </si>
  <si>
    <t>000  1  14  02040  04  0000  410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</si>
  <si>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</si>
  <si>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000  1  14  06010  00  0000  430</t>
  </si>
  <si>
    <t>Доходы от продажи земельных участков, государственная собственность на которые не разграничена</t>
  </si>
  <si>
    <t>902  1  14  06012  04  0000  430</t>
  </si>
  <si>
    <t>00  1  16  08000  00  0000  140</t>
  </si>
  <si>
    <t>141  1  16  08010  01  6000  140</t>
  </si>
  <si>
    <t>188  1  16  08010  01  6000  140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</si>
  <si>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продукции </t>
  </si>
  <si>
    <t>000  1  16  21040  04  6000  140</t>
  </si>
  <si>
    <t>Прочие денежные взыскания (штрафы) за правонарушения в области дорожного движения</t>
  </si>
  <si>
    <t>161  1  16  33040  04  6000  140</t>
  </si>
  <si>
    <t>Денежные взыскания (штрафы)за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</si>
  <si>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076  1  16  35020  04 60000  140</t>
  </si>
  <si>
    <t>000  1  16 4 3000  01  6000  140</t>
  </si>
  <si>
    <t>Денежные взыскания (штрафы) и иные суммы за нарушение законодательства Российской Федерации об административных правонарушениях, предусмотренные статьей 20,25 Кодекса Российской Федерации об административных правонарушениях</t>
  </si>
  <si>
    <t>188  1  16 4 3000  01  6000  140</t>
  </si>
  <si>
    <t>192  1  16 4 3000  01  6000  140</t>
  </si>
  <si>
    <t>015  1  16  90040  04  0000  140</t>
  </si>
  <si>
    <t>081  1  16  90040  04  6000  140</t>
  </si>
  <si>
    <t>106  1  16  90040  04  6000  140</t>
  </si>
  <si>
    <t>000  2  02  03999  04  0000  151</t>
  </si>
  <si>
    <t>Прочие субвенции бюджетам городских округов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</si>
  <si>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</si>
  <si>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Субвенции на обеспечение государственных гарантий прав граждан на получение дошкольного образования</t>
  </si>
  <si>
    <t>Межбюджетные трансферты, передаваемые бюджетам городских округов на подключение общедоступных библиотек Российской Федерации к сети Интернет в развитие системы библиотечного дела с учетом задачи расширения информационных технологий и оцифровки</t>
  </si>
  <si>
    <t>Прочие межбюджетные трансферты передаваемые бюджетам городских округов</t>
  </si>
  <si>
    <t>Межбюджетные трансферты из резервного фонда Свердловской области на приобретение светового оборудования сцены для муниципального бюджетного учреждения культуры "Культурно-досуговый цент" домв культуры пос. Калиново</t>
  </si>
  <si>
    <t>ЕДИНЫЙ НАЛОГ НА ВМЕНЕНННЫЙ ДОХОД ДЛЯ ОТДЕЛЬНЫХ ВИДОВ ДЕЯТЕЛЬНОСТИ</t>
  </si>
  <si>
    <t>902  1  11  05012  04  0001  120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</si>
  <si>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</t>
  </si>
  <si>
    <t>902  1  11  05012  04  0002  120</t>
  </si>
  <si>
    <t>Средства от продажи права аренды на заключение договоров аренды земельных участков,  государственная собственность на которые не разграничена и которые расположены в границах городских округов</t>
  </si>
  <si>
    <t>901  2  02  02077  04  0000  151</t>
  </si>
  <si>
    <r>
      <rPr>
        <sz val="10"/>
        <rFont val="Times New Roman"/>
        <family val="1"/>
      </rPr>
      <t>Субсидии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бюджетам городских округов на софинансирование капитальных вложений в объекты муниципальной собственности</t>
    </r>
  </si>
  <si>
    <t>Субсидии на капитальный ремонт, приведение в соответствии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</si>
  <si>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Субсидии на приобретение и (или) замену автобусов для подвоза учащихся в муниципальные общеобразовательные организации, оснащение аппаратурой спутниковой навигации ГЛОНАСС, тахографами используемого парка автобусов</t>
  </si>
  <si>
    <t>Субсидии на обеспечение деятельности медицинских кабинетов муниципальных учреждений дополнительного образования детей детско-юношеских спортивных школ медицинским оборудованием и изделиями медицинского назначения</t>
  </si>
  <si>
    <t>Субсидии на подготовку молодых граждан к военной службе в 2014 году в рамках лбластной целевой программы "Патриотическое воспитание в Свердловской области" на 2011-2015 годы</t>
  </si>
  <si>
    <t xml:space="preserve">                        Исполнение бюджета Невьянского городского округа по состоянию на 01.04.2014 г.</t>
  </si>
  <si>
    <t>по состоянию на 01.04.2014г.</t>
  </si>
  <si>
    <t>Сумма фактического поступления на 01.04.2014г. (в тыс.руб.)</t>
  </si>
  <si>
    <t>182  1  05  02000  00  0000  110</t>
  </si>
  <si>
    <t>902  1  08  07150  01  0000  110</t>
  </si>
  <si>
    <t>Государственная пошлина за выдачу разрешения на установку рекламной конструкции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</si>
</sst>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0"/>
    <numFmt numFmtId="181" formatCode="0.000"/>
    <numFmt numFmtId="182" formatCode="#,##0.000"/>
    <numFmt numFmtId="183" formatCode="0.0"/>
    <numFmt numFmtId="184" formatCode="#,##0.0"/>
    <numFmt numFmtId="185" formatCode="0.0%"/>
  </numFmts>
  <fonts count="5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Arial Cyr"/>
      <family val="0"/>
    </font>
    <font>
      <sz val="10"/>
      <name val="Arial Cyr"/>
      <family val="0"/>
    </font>
    <font>
      <b/>
      <sz val="11"/>
      <color indexed="8"/>
      <name val="Calibri"/>
      <family val="2"/>
    </font>
    <font>
      <b/>
      <i/>
      <sz val="10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10" xfId="52" applyFont="1" applyBorder="1" applyAlignment="1">
      <alignment vertical="top" wrapText="1"/>
      <protection/>
    </xf>
    <xf numFmtId="180" fontId="1" fillId="0" borderId="10" xfId="52" applyNumberFormat="1" applyFont="1" applyFill="1" applyBorder="1" applyAlignment="1">
      <alignment vertical="top" wrapText="1"/>
      <protection/>
    </xf>
    <xf numFmtId="0" fontId="1" fillId="0" borderId="10" xfId="52" applyFont="1" applyFill="1" applyBorder="1" applyAlignment="1">
      <alignment vertical="top" wrapText="1"/>
      <protection/>
    </xf>
    <xf numFmtId="0" fontId="2" fillId="0" borderId="10" xfId="52" applyFont="1" applyBorder="1" applyAlignment="1">
      <alignment horizontal="center" vertical="top"/>
      <protection/>
    </xf>
    <xf numFmtId="0" fontId="2" fillId="0" borderId="10" xfId="52" applyFont="1" applyBorder="1" applyAlignment="1">
      <alignment horizontal="center" vertical="top" wrapText="1"/>
      <protection/>
    </xf>
    <xf numFmtId="0" fontId="2" fillId="0" borderId="10" xfId="52" applyNumberFormat="1" applyFont="1" applyBorder="1" applyAlignment="1">
      <alignment horizontal="center"/>
      <protection/>
    </xf>
    <xf numFmtId="0" fontId="2" fillId="0" borderId="10" xfId="52" applyFont="1" applyBorder="1" applyAlignment="1">
      <alignment horizontal="center"/>
      <protection/>
    </xf>
    <xf numFmtId="0" fontId="2" fillId="0" borderId="10" xfId="53" applyFont="1" applyBorder="1" applyAlignment="1">
      <alignment horizontal="justify" vertical="top"/>
      <protection/>
    </xf>
    <xf numFmtId="0" fontId="2" fillId="0" borderId="10" xfId="53" applyFont="1" applyBorder="1" applyAlignment="1">
      <alignment vertical="top" wrapText="1"/>
      <protection/>
    </xf>
    <xf numFmtId="2" fontId="2" fillId="0" borderId="10" xfId="53" applyNumberFormat="1" applyFont="1" applyBorder="1" applyAlignment="1">
      <alignment horizontal="center"/>
      <protection/>
    </xf>
    <xf numFmtId="2" fontId="0" fillId="0" borderId="0" xfId="0" applyNumberFormat="1" applyAlignment="1">
      <alignment/>
    </xf>
    <xf numFmtId="0" fontId="1" fillId="0" borderId="10" xfId="53" applyFont="1" applyBorder="1" applyAlignment="1">
      <alignment horizontal="justify" vertical="top"/>
      <protection/>
    </xf>
    <xf numFmtId="0" fontId="1" fillId="0" borderId="10" xfId="53" applyFont="1" applyBorder="1" applyAlignment="1">
      <alignment horizontal="justify" vertical="top" wrapText="1"/>
      <protection/>
    </xf>
    <xf numFmtId="2" fontId="1" fillId="0" borderId="10" xfId="53" applyNumberFormat="1" applyFont="1" applyBorder="1" applyAlignment="1">
      <alignment horizontal="center"/>
      <protection/>
    </xf>
    <xf numFmtId="0" fontId="2" fillId="0" borderId="10" xfId="53" applyFont="1" applyBorder="1" applyAlignment="1">
      <alignment horizontal="justify" vertical="top" wrapText="1"/>
      <protection/>
    </xf>
    <xf numFmtId="0" fontId="6" fillId="0" borderId="0" xfId="0" applyFont="1" applyAlignment="1">
      <alignment/>
    </xf>
    <xf numFmtId="0" fontId="1" fillId="0" borderId="10" xfId="52" applyFont="1" applyBorder="1" applyAlignment="1">
      <alignment horizontal="justify" vertical="top"/>
      <protection/>
    </xf>
    <xf numFmtId="2" fontId="2" fillId="0" borderId="10" xfId="53" applyNumberFormat="1" applyFont="1" applyBorder="1" applyAlignment="1">
      <alignment horizontal="center" wrapText="1"/>
      <protection/>
    </xf>
    <xf numFmtId="0" fontId="2" fillId="0" borderId="10" xfId="53" applyNumberFormat="1" applyFont="1" applyBorder="1" applyAlignment="1">
      <alignment horizontal="justify" vertical="top" wrapText="1"/>
      <protection/>
    </xf>
    <xf numFmtId="4" fontId="1" fillId="0" borderId="10" xfId="53" applyNumberFormat="1" applyFont="1" applyBorder="1" applyAlignment="1">
      <alignment horizontal="center"/>
      <protection/>
    </xf>
    <xf numFmtId="0" fontId="1" fillId="0" borderId="11" xfId="53" applyFont="1" applyBorder="1" applyAlignment="1">
      <alignment horizontal="justify" vertical="top" wrapText="1"/>
      <protection/>
    </xf>
    <xf numFmtId="2" fontId="1" fillId="0" borderId="11" xfId="53" applyNumberFormat="1" applyFont="1" applyBorder="1" applyAlignment="1">
      <alignment horizontal="center"/>
      <protection/>
    </xf>
    <xf numFmtId="0" fontId="2" fillId="0" borderId="11" xfId="53" applyFont="1" applyBorder="1" applyAlignment="1">
      <alignment horizontal="justify" vertical="top"/>
      <protection/>
    </xf>
    <xf numFmtId="0" fontId="2" fillId="0" borderId="11" xfId="53" applyFont="1" applyBorder="1" applyAlignment="1">
      <alignment horizontal="justify" vertical="top" wrapText="1"/>
      <protection/>
    </xf>
    <xf numFmtId="2" fontId="2" fillId="0" borderId="11" xfId="53" applyNumberFormat="1" applyFont="1" applyBorder="1" applyAlignment="1">
      <alignment horizontal="center" wrapText="1"/>
      <protection/>
    </xf>
    <xf numFmtId="0" fontId="2" fillId="0" borderId="10" xfId="53" applyFont="1" applyBorder="1" applyAlignment="1">
      <alignment vertical="top"/>
      <protection/>
    </xf>
    <xf numFmtId="2" fontId="2" fillId="0" borderId="10" xfId="53" applyNumberFormat="1" applyFont="1" applyBorder="1" applyAlignment="1">
      <alignment horizontal="center" vertical="top" wrapText="1"/>
      <protection/>
    </xf>
    <xf numFmtId="0" fontId="1" fillId="0" borderId="10" xfId="53" applyFont="1" applyBorder="1" applyAlignment="1">
      <alignment vertical="top"/>
      <protection/>
    </xf>
    <xf numFmtId="2" fontId="1" fillId="0" borderId="10" xfId="53" applyNumberFormat="1" applyFont="1" applyBorder="1" applyAlignment="1">
      <alignment horizontal="center" wrapText="1"/>
      <protection/>
    </xf>
    <xf numFmtId="183" fontId="2" fillId="0" borderId="10" xfId="53" applyNumberFormat="1" applyFont="1" applyBorder="1" applyAlignment="1">
      <alignment horizontal="center"/>
      <protection/>
    </xf>
    <xf numFmtId="0" fontId="7" fillId="0" borderId="10" xfId="53" applyFont="1" applyBorder="1" applyAlignment="1">
      <alignment horizontal="justify" vertical="top"/>
      <protection/>
    </xf>
    <xf numFmtId="2" fontId="7" fillId="0" borderId="10" xfId="53" applyNumberFormat="1" applyFont="1" applyBorder="1" applyAlignment="1">
      <alignment horizontal="center" wrapText="1"/>
      <protection/>
    </xf>
    <xf numFmtId="0" fontId="3" fillId="0" borderId="10" xfId="53" applyFont="1" applyBorder="1" applyAlignment="1">
      <alignment vertical="top"/>
      <protection/>
    </xf>
    <xf numFmtId="0" fontId="3" fillId="0" borderId="10" xfId="53" applyFont="1" applyBorder="1" applyAlignment="1">
      <alignment horizontal="justify" vertical="top" wrapText="1"/>
      <protection/>
    </xf>
    <xf numFmtId="2" fontId="3" fillId="0" borderId="10" xfId="53" applyNumberFormat="1" applyFont="1" applyBorder="1" applyAlignment="1">
      <alignment horizontal="center" wrapText="1"/>
      <protection/>
    </xf>
    <xf numFmtId="4" fontId="1" fillId="0" borderId="10" xfId="53" applyNumberFormat="1" applyFont="1" applyBorder="1" applyAlignment="1">
      <alignment horizontal="center" wrapText="1"/>
      <protection/>
    </xf>
    <xf numFmtId="183" fontId="1" fillId="0" borderId="10" xfId="53" applyNumberFormat="1" applyFont="1" applyBorder="1" applyAlignment="1">
      <alignment horizontal="center" wrapText="1"/>
      <protection/>
    </xf>
    <xf numFmtId="183" fontId="2" fillId="0" borderId="10" xfId="53" applyNumberFormat="1" applyFont="1" applyBorder="1" applyAlignment="1">
      <alignment horizontal="center" wrapText="1"/>
      <protection/>
    </xf>
    <xf numFmtId="0" fontId="0" fillId="33" borderId="0" xfId="0" applyFill="1" applyAlignment="1">
      <alignment/>
    </xf>
    <xf numFmtId="10" fontId="0" fillId="33" borderId="0" xfId="0" applyNumberFormat="1" applyFill="1" applyBorder="1" applyAlignment="1">
      <alignment horizontal="right" vertical="top" shrinkToFit="1"/>
    </xf>
    <xf numFmtId="10" fontId="0" fillId="33" borderId="0" xfId="0" applyNumberFormat="1" applyFill="1" applyBorder="1" applyAlignment="1">
      <alignment horizontal="fill" vertical="top" shrinkToFit="1"/>
    </xf>
    <xf numFmtId="10" fontId="9" fillId="34" borderId="0" xfId="0" applyNumberFormat="1" applyFont="1" applyFill="1" applyBorder="1" applyAlignment="1">
      <alignment horizontal="right" shrinkToFit="1"/>
    </xf>
    <xf numFmtId="0" fontId="0" fillId="33" borderId="12" xfId="0" applyFill="1" applyBorder="1" applyAlignment="1">
      <alignment/>
    </xf>
    <xf numFmtId="0" fontId="0" fillId="0" borderId="0" xfId="0" applyAlignment="1">
      <alignment horizontal="center" wrapText="1"/>
    </xf>
    <xf numFmtId="0" fontId="10" fillId="33" borderId="0" xfId="0" applyFont="1" applyFill="1" applyAlignment="1">
      <alignment horizontal="left" wrapText="1"/>
    </xf>
    <xf numFmtId="49" fontId="11" fillId="33" borderId="10" xfId="0" applyNumberFormat="1" applyFont="1" applyFill="1" applyBorder="1" applyAlignment="1">
      <alignment wrapText="1"/>
    </xf>
    <xf numFmtId="49" fontId="0" fillId="33" borderId="10" xfId="0" applyNumberFormat="1" applyFill="1" applyBorder="1" applyAlignment="1">
      <alignment horizontal="center" vertical="top" shrinkToFit="1"/>
    </xf>
    <xf numFmtId="184" fontId="0" fillId="33" borderId="10" xfId="0" applyNumberFormat="1" applyFill="1" applyBorder="1" applyAlignment="1">
      <alignment horizontal="right" shrinkToFit="1"/>
    </xf>
    <xf numFmtId="185" fontId="0" fillId="33" borderId="10" xfId="0" applyNumberFormat="1" applyFill="1" applyBorder="1" applyAlignment="1">
      <alignment horizontal="right" shrinkToFit="1"/>
    </xf>
    <xf numFmtId="49" fontId="9" fillId="33" borderId="10" xfId="0" applyNumberFormat="1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left" vertical="top" wrapText="1"/>
    </xf>
    <xf numFmtId="184" fontId="9" fillId="35" borderId="10" xfId="0" applyNumberFormat="1" applyFont="1" applyFill="1" applyBorder="1" applyAlignment="1">
      <alignment horizontal="right" shrinkToFit="1"/>
    </xf>
    <xf numFmtId="185" fontId="9" fillId="35" borderId="10" xfId="0" applyNumberFormat="1" applyFont="1" applyFill="1" applyBorder="1" applyAlignment="1">
      <alignment horizontal="right" shrinkToFit="1"/>
    </xf>
    <xf numFmtId="0" fontId="4" fillId="0" borderId="13" xfId="52" applyFont="1" applyBorder="1" applyAlignment="1">
      <alignment horizontal="center" vertical="top" wrapText="1"/>
      <protection/>
    </xf>
    <xf numFmtId="0" fontId="0" fillId="0" borderId="13" xfId="0" applyBorder="1" applyAlignment="1">
      <alignment horizontal="center" vertical="top" wrapText="1"/>
    </xf>
    <xf numFmtId="49" fontId="0" fillId="33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3" borderId="13" xfId="0" applyFill="1" applyBorder="1" applyAlignment="1">
      <alignment horizontal="right"/>
    </xf>
    <xf numFmtId="49" fontId="0" fillId="33" borderId="11" xfId="0" applyNumberFormat="1" applyFill="1" applyBorder="1" applyAlignment="1">
      <alignment horizontal="center" vertical="center" wrapText="1" shrinkToFit="1"/>
    </xf>
    <xf numFmtId="49" fontId="0" fillId="33" borderId="14" xfId="0" applyNumberFormat="1" applyFill="1" applyBorder="1" applyAlignment="1">
      <alignment horizontal="center" vertical="center" wrapText="1" shrinkToFit="1"/>
    </xf>
    <xf numFmtId="0" fontId="10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center"/>
    </xf>
    <xf numFmtId="49" fontId="0" fillId="33" borderId="11" xfId="0" applyNumberForma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0" xfId="52" applyFont="1" applyBorder="1" applyAlignment="1">
      <alignment horizontal="center" vertical="top"/>
      <protection/>
    </xf>
    <xf numFmtId="0" fontId="47" fillId="0" borderId="10" xfId="0" applyFont="1" applyBorder="1" applyAlignment="1">
      <alignment horizontal="center"/>
    </xf>
    <xf numFmtId="2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vertical="top" wrapText="1"/>
    </xf>
    <xf numFmtId="0" fontId="48" fillId="0" borderId="0" xfId="0" applyFont="1" applyAlignment="1">
      <alignment wrapText="1"/>
    </xf>
    <xf numFmtId="0" fontId="49" fillId="0" borderId="10" xfId="0" applyFont="1" applyBorder="1" applyAlignment="1">
      <alignment horizontal="center"/>
    </xf>
    <xf numFmtId="0" fontId="4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26.8515625" style="0" customWidth="1"/>
    <col min="2" max="2" width="44.421875" style="0" customWidth="1"/>
    <col min="3" max="3" width="15.28125" style="0" customWidth="1"/>
    <col min="4" max="4" width="12.28125" style="0" customWidth="1"/>
    <col min="5" max="5" width="11.140625" style="0" customWidth="1"/>
    <col min="6" max="6" width="14.57421875" style="0" customWidth="1"/>
    <col min="7" max="7" width="14.28125" style="0" customWidth="1"/>
  </cols>
  <sheetData>
    <row r="1" spans="1:5" ht="48" customHeight="1">
      <c r="A1" s="54" t="s">
        <v>317</v>
      </c>
      <c r="B1" s="55"/>
      <c r="C1" s="55"/>
      <c r="D1" s="44"/>
      <c r="E1" s="44"/>
    </row>
    <row r="2" spans="1:5" ht="63.75">
      <c r="A2" s="1" t="s">
        <v>33</v>
      </c>
      <c r="B2" s="65" t="s">
        <v>34</v>
      </c>
      <c r="C2" s="1" t="s">
        <v>242</v>
      </c>
      <c r="D2" s="2" t="s">
        <v>319</v>
      </c>
      <c r="E2" s="3" t="s">
        <v>35</v>
      </c>
    </row>
    <row r="3" spans="1:5" ht="12.75">
      <c r="A3" s="4">
        <v>1</v>
      </c>
      <c r="B3" s="4">
        <v>2</v>
      </c>
      <c r="C3" s="5">
        <v>3</v>
      </c>
      <c r="D3" s="6">
        <v>5</v>
      </c>
      <c r="E3" s="7">
        <v>7</v>
      </c>
    </row>
    <row r="4" spans="1:6" ht="12.75">
      <c r="A4" s="8" t="s">
        <v>36</v>
      </c>
      <c r="B4" s="9" t="s">
        <v>37</v>
      </c>
      <c r="C4" s="10">
        <f>SUM(C5+C11+C17+C26+C32+C35+C37+C48+C54+C69+C79+C115)</f>
        <v>506156</v>
      </c>
      <c r="D4" s="10">
        <f>SUM(D5+D11+D17+D26+D32+D35+D37+D48+D54+D69+D79+D115)</f>
        <v>101329.889</v>
      </c>
      <c r="E4" s="10">
        <f>SUM(D4*100/C4)</f>
        <v>20.019497743778597</v>
      </c>
      <c r="F4" s="11"/>
    </row>
    <row r="5" spans="1:6" ht="12.75">
      <c r="A5" s="8" t="s">
        <v>38</v>
      </c>
      <c r="B5" s="9" t="s">
        <v>39</v>
      </c>
      <c r="C5" s="10">
        <f>SUM(C6)</f>
        <v>392670</v>
      </c>
      <c r="D5" s="10">
        <f>SUM(D6)</f>
        <v>69728.24</v>
      </c>
      <c r="E5" s="10">
        <f aca="true" t="shared" si="0" ref="E5:E73">SUM(D5*100/C5)</f>
        <v>17.75746555631956</v>
      </c>
      <c r="F5" s="11"/>
    </row>
    <row r="6" spans="1:6" ht="12.75">
      <c r="A6" s="8" t="s">
        <v>40</v>
      </c>
      <c r="B6" s="9" t="s">
        <v>243</v>
      </c>
      <c r="C6" s="10">
        <f>SUM(C7:C10)</f>
        <v>392670</v>
      </c>
      <c r="D6" s="10">
        <f>SUM(D7:D10)</f>
        <v>69728.24</v>
      </c>
      <c r="E6" s="10">
        <f t="shared" si="0"/>
        <v>17.75746555631956</v>
      </c>
      <c r="F6" s="11"/>
    </row>
    <row r="7" spans="1:5" ht="76.5">
      <c r="A7" s="12" t="s">
        <v>41</v>
      </c>
      <c r="B7" s="13" t="s">
        <v>42</v>
      </c>
      <c r="C7" s="14">
        <v>383065</v>
      </c>
      <c r="D7" s="66">
        <v>69213.53</v>
      </c>
      <c r="E7" s="14">
        <f t="shared" si="0"/>
        <v>18.0683513241878</v>
      </c>
    </row>
    <row r="8" spans="1:5" ht="114.75">
      <c r="A8" s="12" t="s">
        <v>43</v>
      </c>
      <c r="B8" s="13" t="s">
        <v>44</v>
      </c>
      <c r="C8" s="14">
        <v>896</v>
      </c>
      <c r="D8" s="66">
        <v>103.41</v>
      </c>
      <c r="E8" s="14">
        <f t="shared" si="0"/>
        <v>11.541294642857142</v>
      </c>
    </row>
    <row r="9" spans="1:5" ht="51">
      <c r="A9" s="12" t="s">
        <v>45</v>
      </c>
      <c r="B9" s="13" t="s">
        <v>46</v>
      </c>
      <c r="C9" s="14">
        <v>7660</v>
      </c>
      <c r="D9" s="66">
        <v>185.81</v>
      </c>
      <c r="E9" s="14">
        <f t="shared" si="0"/>
        <v>2.4257180156657965</v>
      </c>
    </row>
    <row r="10" spans="1:5" ht="89.25">
      <c r="A10" s="12" t="s">
        <v>47</v>
      </c>
      <c r="B10" s="13" t="s">
        <v>48</v>
      </c>
      <c r="C10" s="14">
        <v>1049</v>
      </c>
      <c r="D10" s="67">
        <v>225.49</v>
      </c>
      <c r="E10" s="14">
        <f t="shared" si="0"/>
        <v>21.495710200190658</v>
      </c>
    </row>
    <row r="11" spans="1:5" s="16" customFormat="1" ht="38.25">
      <c r="A11" s="8" t="s">
        <v>244</v>
      </c>
      <c r="B11" s="15" t="s">
        <v>245</v>
      </c>
      <c r="C11" s="10">
        <f>C12</f>
        <v>21849</v>
      </c>
      <c r="D11" s="10">
        <f>D12</f>
        <v>4555.385</v>
      </c>
      <c r="E11" s="10">
        <f t="shared" si="0"/>
        <v>20.849398141791387</v>
      </c>
    </row>
    <row r="12" spans="1:5" ht="38.25">
      <c r="A12" s="8" t="s">
        <v>246</v>
      </c>
      <c r="B12" s="15" t="s">
        <v>247</v>
      </c>
      <c r="C12" s="10">
        <f>SUM(C13:C16)</f>
        <v>21849</v>
      </c>
      <c r="D12" s="10">
        <f>SUM(D13:D16)</f>
        <v>4555.385</v>
      </c>
      <c r="E12" s="10">
        <f t="shared" si="0"/>
        <v>20.849398141791387</v>
      </c>
    </row>
    <row r="13" spans="1:5" ht="76.5">
      <c r="A13" s="17" t="s">
        <v>248</v>
      </c>
      <c r="B13" s="17" t="s">
        <v>249</v>
      </c>
      <c r="C13" s="14">
        <v>9203</v>
      </c>
      <c r="D13" s="66">
        <v>1802.723</v>
      </c>
      <c r="E13" s="14">
        <f t="shared" si="0"/>
        <v>19.588427686623927</v>
      </c>
    </row>
    <row r="14" spans="1:5" ht="89.25">
      <c r="A14" s="17" t="s">
        <v>250</v>
      </c>
      <c r="B14" s="17" t="s">
        <v>251</v>
      </c>
      <c r="C14" s="14">
        <v>157</v>
      </c>
      <c r="D14" s="66">
        <v>28.652</v>
      </c>
      <c r="E14" s="14">
        <f t="shared" si="0"/>
        <v>18.24968152866242</v>
      </c>
    </row>
    <row r="15" spans="1:5" ht="76.5">
      <c r="A15" s="68" t="s">
        <v>252</v>
      </c>
      <c r="B15" s="17" t="s">
        <v>253</v>
      </c>
      <c r="C15" s="14">
        <v>11943</v>
      </c>
      <c r="D15" s="66">
        <v>2723.933</v>
      </c>
      <c r="E15" s="14">
        <f t="shared" si="0"/>
        <v>22.807778615088335</v>
      </c>
    </row>
    <row r="16" spans="1:5" ht="76.5">
      <c r="A16" s="17" t="s">
        <v>254</v>
      </c>
      <c r="B16" s="17" t="s">
        <v>255</v>
      </c>
      <c r="C16" s="14">
        <v>546</v>
      </c>
      <c r="D16" s="66">
        <v>0.077</v>
      </c>
      <c r="E16" s="14">
        <f t="shared" si="0"/>
        <v>0.014102564102564103</v>
      </c>
    </row>
    <row r="17" spans="1:5" ht="25.5">
      <c r="A17" s="8" t="s">
        <v>49</v>
      </c>
      <c r="B17" s="15" t="s">
        <v>306</v>
      </c>
      <c r="C17" s="18">
        <f>SUM(C18+C21+C24)</f>
        <v>21473</v>
      </c>
      <c r="D17" s="18">
        <f>SUM(D18+D21+D24)</f>
        <v>4970.2</v>
      </c>
      <c r="E17" s="10">
        <f t="shared" si="0"/>
        <v>23.14627671960136</v>
      </c>
    </row>
    <row r="18" spans="1:5" ht="25.5">
      <c r="A18" s="8" t="s">
        <v>320</v>
      </c>
      <c r="B18" s="15" t="s">
        <v>50</v>
      </c>
      <c r="C18" s="18">
        <f>SUM(C19:C20)</f>
        <v>20119</v>
      </c>
      <c r="D18" s="18">
        <f>SUM(D19:D20)</f>
        <v>4519.3</v>
      </c>
      <c r="E18" s="10">
        <f t="shared" si="0"/>
        <v>22.462846065907847</v>
      </c>
    </row>
    <row r="19" spans="1:5" ht="25.5">
      <c r="A19" s="12" t="s">
        <v>51</v>
      </c>
      <c r="B19" s="13" t="s">
        <v>50</v>
      </c>
      <c r="C19" s="14">
        <v>20028</v>
      </c>
      <c r="D19" s="66">
        <v>4507.6</v>
      </c>
      <c r="E19" s="14">
        <f t="shared" si="0"/>
        <v>22.506490912722192</v>
      </c>
    </row>
    <row r="20" spans="1:5" ht="38.25">
      <c r="A20" s="12" t="s">
        <v>52</v>
      </c>
      <c r="B20" s="13" t="s">
        <v>53</v>
      </c>
      <c r="C20" s="14">
        <v>91</v>
      </c>
      <c r="D20" s="66">
        <v>11.7</v>
      </c>
      <c r="E20" s="14">
        <f t="shared" si="0"/>
        <v>12.857142857142858</v>
      </c>
    </row>
    <row r="21" spans="1:5" ht="12.75">
      <c r="A21" s="8" t="s">
        <v>54</v>
      </c>
      <c r="B21" s="15" t="s">
        <v>55</v>
      </c>
      <c r="C21" s="18">
        <f>SUM(C22:C23)</f>
        <v>4</v>
      </c>
      <c r="D21" s="18">
        <f>SUM(D22:D23)</f>
        <v>9.2</v>
      </c>
      <c r="E21" s="10">
        <f t="shared" si="0"/>
        <v>229.99999999999997</v>
      </c>
    </row>
    <row r="22" spans="1:5" ht="12.75">
      <c r="A22" s="12" t="s">
        <v>56</v>
      </c>
      <c r="B22" s="13" t="s">
        <v>55</v>
      </c>
      <c r="C22" s="14">
        <v>4</v>
      </c>
      <c r="D22" s="67">
        <v>9.2</v>
      </c>
      <c r="E22" s="14">
        <f t="shared" si="0"/>
        <v>229.99999999999997</v>
      </c>
    </row>
    <row r="23" spans="1:5" ht="25.5">
      <c r="A23" s="12" t="s">
        <v>57</v>
      </c>
      <c r="B23" s="13" t="s">
        <v>58</v>
      </c>
      <c r="C23" s="14"/>
      <c r="D23" s="67">
        <v>0</v>
      </c>
      <c r="E23" s="10"/>
    </row>
    <row r="24" spans="1:5" s="16" customFormat="1" ht="25.5">
      <c r="A24" s="8" t="s">
        <v>256</v>
      </c>
      <c r="B24" s="15" t="s">
        <v>257</v>
      </c>
      <c r="C24" s="10">
        <f>SUM(C25)</f>
        <v>1350</v>
      </c>
      <c r="D24" s="10">
        <f>SUM(D25)</f>
        <v>441.7</v>
      </c>
      <c r="E24" s="10">
        <f t="shared" si="0"/>
        <v>32.71851851851852</v>
      </c>
    </row>
    <row r="25" spans="1:5" ht="38.25">
      <c r="A25" s="12" t="s">
        <v>59</v>
      </c>
      <c r="B25" s="13" t="s">
        <v>60</v>
      </c>
      <c r="C25" s="14">
        <v>1350</v>
      </c>
      <c r="D25" s="66">
        <v>441.7</v>
      </c>
      <c r="E25" s="14">
        <f t="shared" si="0"/>
        <v>32.71851851851852</v>
      </c>
    </row>
    <row r="26" spans="1:5" ht="12.75">
      <c r="A26" s="8" t="s">
        <v>61</v>
      </c>
      <c r="B26" s="15" t="s">
        <v>62</v>
      </c>
      <c r="C26" s="10">
        <f>SUM(C27+C29)</f>
        <v>40403</v>
      </c>
      <c r="D26" s="10">
        <f>SUM(D27+D29)</f>
        <v>8591.6</v>
      </c>
      <c r="E26" s="10">
        <f t="shared" si="0"/>
        <v>21.264757567507363</v>
      </c>
    </row>
    <row r="27" spans="1:5" s="16" customFormat="1" ht="15">
      <c r="A27" s="8" t="s">
        <v>258</v>
      </c>
      <c r="B27" s="15" t="s">
        <v>259</v>
      </c>
      <c r="C27" s="10">
        <f>SUM(C28)</f>
        <v>8800</v>
      </c>
      <c r="D27" s="10">
        <f>SUM(D28)</f>
        <v>461.24</v>
      </c>
      <c r="E27" s="10">
        <f t="shared" si="0"/>
        <v>5.241363636363636</v>
      </c>
    </row>
    <row r="28" spans="1:5" ht="37.5" customHeight="1">
      <c r="A28" s="12" t="s">
        <v>63</v>
      </c>
      <c r="B28" s="13" t="s">
        <v>64</v>
      </c>
      <c r="C28" s="14">
        <v>8800</v>
      </c>
      <c r="D28" s="66">
        <v>461.24</v>
      </c>
      <c r="E28" s="14">
        <f t="shared" si="0"/>
        <v>5.241363636363636</v>
      </c>
    </row>
    <row r="29" spans="1:5" s="16" customFormat="1" ht="15">
      <c r="A29" s="8" t="s">
        <v>65</v>
      </c>
      <c r="B29" s="15" t="s">
        <v>66</v>
      </c>
      <c r="C29" s="18">
        <f>SUM(C30:C31)</f>
        <v>31603</v>
      </c>
      <c r="D29" s="18">
        <f>SUM(D30:D31)</f>
        <v>8130.360000000001</v>
      </c>
      <c r="E29" s="10">
        <f t="shared" si="0"/>
        <v>25.726544948264404</v>
      </c>
    </row>
    <row r="30" spans="1:5" ht="76.5">
      <c r="A30" s="12" t="s">
        <v>67</v>
      </c>
      <c r="B30" s="13" t="s">
        <v>68</v>
      </c>
      <c r="C30" s="14">
        <v>4200</v>
      </c>
      <c r="D30" s="66">
        <v>437.48</v>
      </c>
      <c r="E30" s="14">
        <f t="shared" si="0"/>
        <v>10.416190476190476</v>
      </c>
    </row>
    <row r="31" spans="1:5" ht="76.5">
      <c r="A31" s="12" t="s">
        <v>69</v>
      </c>
      <c r="B31" s="13" t="s">
        <v>70</v>
      </c>
      <c r="C31" s="14">
        <v>27403</v>
      </c>
      <c r="D31" s="66">
        <v>7692.88</v>
      </c>
      <c r="E31" s="14">
        <f t="shared" si="0"/>
        <v>28.073130679122723</v>
      </c>
    </row>
    <row r="32" spans="1:5" ht="12.75">
      <c r="A32" s="8" t="s">
        <v>71</v>
      </c>
      <c r="B32" s="15" t="s">
        <v>72</v>
      </c>
      <c r="C32" s="10">
        <f>SUM(C33:C34)</f>
        <v>3820</v>
      </c>
      <c r="D32" s="10">
        <f>SUM(D33:D34)</f>
        <v>1219.8</v>
      </c>
      <c r="E32" s="10">
        <f t="shared" si="0"/>
        <v>31.93193717277487</v>
      </c>
    </row>
    <row r="33" spans="1:5" ht="51">
      <c r="A33" s="12" t="s">
        <v>73</v>
      </c>
      <c r="B33" s="13" t="s">
        <v>74</v>
      </c>
      <c r="C33" s="14">
        <v>3820</v>
      </c>
      <c r="D33" s="66">
        <v>1216.8</v>
      </c>
      <c r="E33" s="14">
        <f t="shared" si="0"/>
        <v>31.853403141361255</v>
      </c>
    </row>
    <row r="34" spans="1:5" ht="25.5">
      <c r="A34" s="12" t="s">
        <v>321</v>
      </c>
      <c r="B34" s="13" t="s">
        <v>322</v>
      </c>
      <c r="C34" s="14"/>
      <c r="D34" s="67">
        <v>3</v>
      </c>
      <c r="E34" s="14"/>
    </row>
    <row r="35" spans="1:5" ht="38.25">
      <c r="A35" s="15" t="s">
        <v>75</v>
      </c>
      <c r="B35" s="15" t="s">
        <v>260</v>
      </c>
      <c r="C35" s="10">
        <f>SUM(C36)</f>
        <v>0</v>
      </c>
      <c r="D35" s="10">
        <f>SUM(D36)</f>
        <v>0</v>
      </c>
      <c r="E35" s="10"/>
    </row>
    <row r="36" spans="1:5" ht="38.25">
      <c r="A36" s="13" t="s">
        <v>76</v>
      </c>
      <c r="B36" s="13" t="s">
        <v>77</v>
      </c>
      <c r="C36" s="14">
        <v>0</v>
      </c>
      <c r="D36" s="66">
        <v>0</v>
      </c>
      <c r="E36" s="14"/>
    </row>
    <row r="37" spans="1:5" ht="38.25">
      <c r="A37" s="8" t="s">
        <v>78</v>
      </c>
      <c r="B37" s="9" t="s">
        <v>79</v>
      </c>
      <c r="C37" s="10">
        <f>SUM(C38+C46)</f>
        <v>17858</v>
      </c>
      <c r="D37" s="10">
        <f>SUM(D38+D46)</f>
        <v>10455.23</v>
      </c>
      <c r="E37" s="10">
        <f t="shared" si="0"/>
        <v>58.54647776906708</v>
      </c>
    </row>
    <row r="38" spans="1:5" ht="89.25">
      <c r="A38" s="8" t="s">
        <v>261</v>
      </c>
      <c r="B38" s="69" t="s">
        <v>262</v>
      </c>
      <c r="C38" s="10">
        <f>SUM(C39+C42)</f>
        <v>17858</v>
      </c>
      <c r="D38" s="10">
        <f>SUM(D39+D42)</f>
        <v>10455.23</v>
      </c>
      <c r="E38" s="10">
        <f t="shared" si="0"/>
        <v>58.54647776906708</v>
      </c>
    </row>
    <row r="39" spans="1:5" s="16" customFormat="1" ht="89.25">
      <c r="A39" s="8" t="s">
        <v>263</v>
      </c>
      <c r="B39" s="15" t="s">
        <v>80</v>
      </c>
      <c r="C39" s="10">
        <v>13036</v>
      </c>
      <c r="D39" s="70">
        <f>SUM(D40:D41)</f>
        <v>8517.75</v>
      </c>
      <c r="E39" s="10">
        <f t="shared" si="0"/>
        <v>65.34021172138692</v>
      </c>
    </row>
    <row r="40" spans="1:5" ht="51">
      <c r="A40" s="12" t="s">
        <v>307</v>
      </c>
      <c r="B40" s="13" t="s">
        <v>308</v>
      </c>
      <c r="C40" s="14"/>
      <c r="D40" s="66">
        <v>5238.05</v>
      </c>
      <c r="E40" s="14"/>
    </row>
    <row r="41" spans="1:5" ht="63.75">
      <c r="A41" s="12" t="s">
        <v>309</v>
      </c>
      <c r="B41" s="13" t="s">
        <v>310</v>
      </c>
      <c r="C41" s="14"/>
      <c r="D41" s="66">
        <v>3279.7</v>
      </c>
      <c r="E41" s="14"/>
    </row>
    <row r="42" spans="1:5" ht="38.25">
      <c r="A42" s="8" t="s">
        <v>264</v>
      </c>
      <c r="B42" s="69" t="s">
        <v>265</v>
      </c>
      <c r="C42" s="10">
        <f>SUM(C43:C45)</f>
        <v>4822</v>
      </c>
      <c r="D42" s="10">
        <f>SUM(D43:D45)</f>
        <v>1937.48</v>
      </c>
      <c r="E42" s="10">
        <f t="shared" si="0"/>
        <v>40.18000829531315</v>
      </c>
    </row>
    <row r="43" spans="1:5" s="16" customFormat="1" ht="102">
      <c r="A43" s="12" t="s">
        <v>81</v>
      </c>
      <c r="B43" s="13" t="s">
        <v>82</v>
      </c>
      <c r="C43" s="14">
        <v>4368</v>
      </c>
      <c r="D43" s="66">
        <v>1715.25</v>
      </c>
      <c r="E43" s="14">
        <f t="shared" si="0"/>
        <v>39.268543956043956</v>
      </c>
    </row>
    <row r="44" spans="1:5" ht="38.25">
      <c r="A44" s="12" t="s">
        <v>83</v>
      </c>
      <c r="B44" s="13" t="s">
        <v>84</v>
      </c>
      <c r="C44" s="14">
        <v>3</v>
      </c>
      <c r="D44" s="66">
        <v>1.47</v>
      </c>
      <c r="E44" s="14">
        <f t="shared" si="0"/>
        <v>49</v>
      </c>
    </row>
    <row r="45" spans="1:5" ht="76.5">
      <c r="A45" s="12" t="s">
        <v>85</v>
      </c>
      <c r="B45" s="13" t="s">
        <v>86</v>
      </c>
      <c r="C45" s="14">
        <v>451</v>
      </c>
      <c r="D45" s="66">
        <v>220.76</v>
      </c>
      <c r="E45" s="14">
        <f t="shared" si="0"/>
        <v>48.9490022172949</v>
      </c>
    </row>
    <row r="46" spans="1:5" s="16" customFormat="1" ht="89.25">
      <c r="A46" s="8" t="s">
        <v>266</v>
      </c>
      <c r="B46" s="19" t="s">
        <v>267</v>
      </c>
      <c r="C46" s="10">
        <f>SUM(C47)</f>
        <v>0</v>
      </c>
      <c r="D46" s="10">
        <f>SUM(D47)</f>
        <v>0</v>
      </c>
      <c r="E46" s="10"/>
    </row>
    <row r="47" spans="1:5" ht="38.25">
      <c r="A47" s="12" t="s">
        <v>87</v>
      </c>
      <c r="B47" s="13" t="s">
        <v>88</v>
      </c>
      <c r="C47" s="14">
        <v>0</v>
      </c>
      <c r="D47" s="66"/>
      <c r="E47" s="14"/>
    </row>
    <row r="48" spans="1:5" ht="25.5">
      <c r="A48" s="8" t="s">
        <v>89</v>
      </c>
      <c r="B48" s="9" t="s">
        <v>90</v>
      </c>
      <c r="C48" s="10">
        <f>SUM(C49)</f>
        <v>1534</v>
      </c>
      <c r="D48" s="10">
        <f>SUM(D49)</f>
        <v>249.43</v>
      </c>
      <c r="E48" s="10">
        <f t="shared" si="0"/>
        <v>16.260104302477185</v>
      </c>
    </row>
    <row r="49" spans="1:5" ht="25.5">
      <c r="A49" s="8" t="s">
        <v>91</v>
      </c>
      <c r="B49" s="15" t="s">
        <v>92</v>
      </c>
      <c r="C49" s="10">
        <f>SUM(C50:C53)</f>
        <v>1534</v>
      </c>
      <c r="D49" s="10">
        <f>SUM(D50:D53)</f>
        <v>249.43</v>
      </c>
      <c r="E49" s="10">
        <f t="shared" si="0"/>
        <v>16.260104302477185</v>
      </c>
    </row>
    <row r="50" spans="1:5" ht="25.5">
      <c r="A50" s="12" t="s">
        <v>93</v>
      </c>
      <c r="B50" s="13" t="s">
        <v>94</v>
      </c>
      <c r="C50" s="20">
        <v>831</v>
      </c>
      <c r="D50" s="66">
        <v>67.62</v>
      </c>
      <c r="E50" s="14">
        <f t="shared" si="0"/>
        <v>8.137184115523466</v>
      </c>
    </row>
    <row r="51" spans="1:5" ht="25.5">
      <c r="A51" s="12" t="s">
        <v>95</v>
      </c>
      <c r="B51" s="13" t="s">
        <v>96</v>
      </c>
      <c r="C51" s="20">
        <v>41</v>
      </c>
      <c r="D51" s="66">
        <v>7.99</v>
      </c>
      <c r="E51" s="14">
        <f t="shared" si="0"/>
        <v>19.48780487804878</v>
      </c>
    </row>
    <row r="52" spans="1:5" s="16" customFormat="1" ht="25.5">
      <c r="A52" s="12" t="s">
        <v>97</v>
      </c>
      <c r="B52" s="13" t="s">
        <v>98</v>
      </c>
      <c r="C52" s="20">
        <v>50</v>
      </c>
      <c r="D52" s="66">
        <v>14.36</v>
      </c>
      <c r="E52" s="14">
        <f t="shared" si="0"/>
        <v>28.72</v>
      </c>
    </row>
    <row r="53" spans="1:5" ht="25.5">
      <c r="A53" s="12" t="s">
        <v>99</v>
      </c>
      <c r="B53" s="13" t="s">
        <v>100</v>
      </c>
      <c r="C53" s="20">
        <v>612</v>
      </c>
      <c r="D53" s="66">
        <v>159.46</v>
      </c>
      <c r="E53" s="14">
        <f t="shared" si="0"/>
        <v>26.055555555555557</v>
      </c>
    </row>
    <row r="54" spans="1:5" s="16" customFormat="1" ht="25.5">
      <c r="A54" s="8" t="s">
        <v>101</v>
      </c>
      <c r="B54" s="15" t="s">
        <v>102</v>
      </c>
      <c r="C54" s="10">
        <f>SUM(C55+C61)</f>
        <v>189</v>
      </c>
      <c r="D54" s="10">
        <f>SUM(D55+D61)</f>
        <v>151.854</v>
      </c>
      <c r="E54" s="10">
        <f t="shared" si="0"/>
        <v>80.34603174603176</v>
      </c>
    </row>
    <row r="55" spans="1:5" ht="12.75">
      <c r="A55" s="8" t="s">
        <v>268</v>
      </c>
      <c r="B55" s="15" t="s">
        <v>269</v>
      </c>
      <c r="C55" s="10">
        <f>SUM(C56:C57)</f>
        <v>173</v>
      </c>
      <c r="D55" s="10">
        <f>SUM(D56:D57)</f>
        <v>96.54400000000001</v>
      </c>
      <c r="E55" s="10">
        <f t="shared" si="0"/>
        <v>55.80578034682082</v>
      </c>
    </row>
    <row r="56" spans="1:5" ht="63.75">
      <c r="A56" s="12" t="s">
        <v>103</v>
      </c>
      <c r="B56" s="13" t="s">
        <v>104</v>
      </c>
      <c r="C56" s="14">
        <v>0</v>
      </c>
      <c r="D56" s="66">
        <v>0.024</v>
      </c>
      <c r="E56" s="14"/>
    </row>
    <row r="57" spans="1:5" ht="12.75">
      <c r="A57" s="8" t="s">
        <v>270</v>
      </c>
      <c r="B57" s="15" t="s">
        <v>271</v>
      </c>
      <c r="C57" s="10">
        <f>SUM(C58:C60)</f>
        <v>173</v>
      </c>
      <c r="D57" s="10">
        <f>SUM(D58:D60)</f>
        <v>96.52000000000001</v>
      </c>
      <c r="E57" s="10">
        <f t="shared" si="0"/>
        <v>55.79190751445088</v>
      </c>
    </row>
    <row r="58" spans="1:5" s="16" customFormat="1" ht="25.5">
      <c r="A58" s="12" t="s">
        <v>105</v>
      </c>
      <c r="B58" s="13" t="s">
        <v>106</v>
      </c>
      <c r="C58" s="14">
        <v>173</v>
      </c>
      <c r="D58" s="66">
        <v>94.48</v>
      </c>
      <c r="E58" s="14">
        <f t="shared" si="0"/>
        <v>54.61271676300578</v>
      </c>
    </row>
    <row r="59" spans="1:5" ht="25.5">
      <c r="A59" s="12" t="s">
        <v>107</v>
      </c>
      <c r="B59" s="13" t="s">
        <v>106</v>
      </c>
      <c r="C59" s="14"/>
      <c r="D59" s="66"/>
      <c r="E59" s="14"/>
    </row>
    <row r="60" spans="1:5" s="16" customFormat="1" ht="25.5">
      <c r="A60" s="12" t="s">
        <v>108</v>
      </c>
      <c r="B60" s="13" t="s">
        <v>106</v>
      </c>
      <c r="C60" s="14"/>
      <c r="D60" s="66">
        <v>2.04</v>
      </c>
      <c r="E60" s="14"/>
    </row>
    <row r="61" spans="1:5" ht="12.75">
      <c r="A61" s="8" t="s">
        <v>272</v>
      </c>
      <c r="B61" s="15" t="s">
        <v>273</v>
      </c>
      <c r="C61" s="10">
        <f>SUM(C62+C63)</f>
        <v>16</v>
      </c>
      <c r="D61" s="10">
        <f>SUM(D62:D63)</f>
        <v>55.309999999999995</v>
      </c>
      <c r="E61" s="10">
        <f t="shared" si="0"/>
        <v>345.68749999999994</v>
      </c>
    </row>
    <row r="62" spans="1:5" ht="38.25">
      <c r="A62" s="12" t="s">
        <v>109</v>
      </c>
      <c r="B62" s="13" t="s">
        <v>274</v>
      </c>
      <c r="C62" s="14">
        <v>16</v>
      </c>
      <c r="D62" s="66">
        <v>3.58</v>
      </c>
      <c r="E62" s="14">
        <f t="shared" si="0"/>
        <v>22.375</v>
      </c>
    </row>
    <row r="63" spans="1:5" ht="38.25">
      <c r="A63" s="8" t="s">
        <v>275</v>
      </c>
      <c r="B63" s="15" t="s">
        <v>111</v>
      </c>
      <c r="C63" s="10">
        <f>SUM(C64:C68)</f>
        <v>0</v>
      </c>
      <c r="D63" s="10">
        <f>SUM(D64:D68)</f>
        <v>51.73</v>
      </c>
      <c r="E63" s="14"/>
    </row>
    <row r="64" spans="1:5" ht="38.25">
      <c r="A64" s="12" t="s">
        <v>110</v>
      </c>
      <c r="B64" s="13" t="s">
        <v>111</v>
      </c>
      <c r="C64" s="14"/>
      <c r="D64" s="66">
        <v>49.04</v>
      </c>
      <c r="E64" s="14"/>
    </row>
    <row r="65" spans="1:7" ht="38.25">
      <c r="A65" s="12" t="s">
        <v>112</v>
      </c>
      <c r="B65" s="13" t="s">
        <v>111</v>
      </c>
      <c r="C65" s="14"/>
      <c r="D65" s="66">
        <v>2.69</v>
      </c>
      <c r="E65" s="14"/>
      <c r="G65" t="s">
        <v>238</v>
      </c>
    </row>
    <row r="66" spans="1:9" ht="38.25">
      <c r="A66" s="12" t="s">
        <v>113</v>
      </c>
      <c r="B66" s="13" t="s">
        <v>111</v>
      </c>
      <c r="C66" s="14"/>
      <c r="D66" s="66"/>
      <c r="E66" s="14"/>
      <c r="I66" t="s">
        <v>238</v>
      </c>
    </row>
    <row r="67" spans="1:5" ht="38.25">
      <c r="A67" s="12" t="s">
        <v>114</v>
      </c>
      <c r="B67" s="13" t="s">
        <v>111</v>
      </c>
      <c r="C67" s="14"/>
      <c r="D67" s="66"/>
      <c r="E67" s="14"/>
    </row>
    <row r="68" spans="1:5" ht="38.25">
      <c r="A68" s="12" t="s">
        <v>115</v>
      </c>
      <c r="B68" s="13" t="s">
        <v>111</v>
      </c>
      <c r="C68" s="14"/>
      <c r="D68" s="66"/>
      <c r="E68" s="14"/>
    </row>
    <row r="69" spans="1:5" s="16" customFormat="1" ht="25.5">
      <c r="A69" s="8" t="s">
        <v>116</v>
      </c>
      <c r="B69" s="15" t="s">
        <v>117</v>
      </c>
      <c r="C69" s="10">
        <f>SUM(C70+C72+C77)</f>
        <v>3684</v>
      </c>
      <c r="D69" s="10">
        <f>SUM(D70+D72+D77)</f>
        <v>566.43</v>
      </c>
      <c r="E69" s="10">
        <f t="shared" si="0"/>
        <v>15.375407166123777</v>
      </c>
    </row>
    <row r="70" spans="1:5" ht="12.75">
      <c r="A70" s="12" t="s">
        <v>276</v>
      </c>
      <c r="B70" s="15" t="s">
        <v>277</v>
      </c>
      <c r="C70" s="10">
        <f>SUM(C71)</f>
        <v>124</v>
      </c>
      <c r="D70" s="10">
        <f>SUM(D71)</f>
        <v>17.08</v>
      </c>
      <c r="E70" s="10">
        <f t="shared" si="0"/>
        <v>13.774193548387094</v>
      </c>
    </row>
    <row r="71" spans="1:5" ht="25.5">
      <c r="A71" s="12" t="s">
        <v>118</v>
      </c>
      <c r="B71" s="13" t="s">
        <v>119</v>
      </c>
      <c r="C71" s="14">
        <v>124</v>
      </c>
      <c r="D71" s="66">
        <v>17.08</v>
      </c>
      <c r="E71" s="14">
        <f t="shared" si="0"/>
        <v>13.774193548387094</v>
      </c>
    </row>
    <row r="72" spans="1:5" ht="89.25">
      <c r="A72" s="8" t="s">
        <v>278</v>
      </c>
      <c r="B72" s="19" t="s">
        <v>279</v>
      </c>
      <c r="C72" s="10">
        <f>SUM(C73:C76)</f>
        <v>2360</v>
      </c>
      <c r="D72" s="10">
        <f>SUM(D73:D76)</f>
        <v>391.01</v>
      </c>
      <c r="E72" s="10">
        <f t="shared" si="0"/>
        <v>16.56822033898305</v>
      </c>
    </row>
    <row r="73" spans="1:5" ht="89.25">
      <c r="A73" s="12" t="s">
        <v>120</v>
      </c>
      <c r="B73" s="13" t="s">
        <v>121</v>
      </c>
      <c r="C73" s="14" t="s">
        <v>238</v>
      </c>
      <c r="D73" s="66">
        <v>0.55</v>
      </c>
      <c r="E73" s="14"/>
    </row>
    <row r="74" spans="1:5" s="16" customFormat="1" ht="89.25">
      <c r="A74" s="12" t="s">
        <v>122</v>
      </c>
      <c r="B74" s="13" t="s">
        <v>123</v>
      </c>
      <c r="C74" s="14">
        <v>0</v>
      </c>
      <c r="D74" s="66">
        <v>0.4</v>
      </c>
      <c r="E74" s="14"/>
    </row>
    <row r="75" spans="1:5" ht="102">
      <c r="A75" s="12" t="s">
        <v>124</v>
      </c>
      <c r="B75" s="13" t="s">
        <v>125</v>
      </c>
      <c r="C75" s="14">
        <v>2260</v>
      </c>
      <c r="D75" s="66">
        <v>354.31</v>
      </c>
      <c r="E75" s="14">
        <f aca="true" t="shared" si="1" ref="E75:E128">SUM(D75*100/C75)</f>
        <v>15.677433628318584</v>
      </c>
    </row>
    <row r="76" spans="1:5" ht="89.25">
      <c r="A76" s="12" t="s">
        <v>126</v>
      </c>
      <c r="B76" s="13" t="s">
        <v>127</v>
      </c>
      <c r="C76" s="14">
        <v>100</v>
      </c>
      <c r="D76" s="66">
        <v>35.75</v>
      </c>
      <c r="E76" s="14">
        <f t="shared" si="1"/>
        <v>35.75</v>
      </c>
    </row>
    <row r="77" spans="1:5" ht="38.25">
      <c r="A77" s="8" t="s">
        <v>280</v>
      </c>
      <c r="B77" s="15" t="s">
        <v>281</v>
      </c>
      <c r="C77" s="10">
        <f>SUM(C78)</f>
        <v>1200</v>
      </c>
      <c r="D77" s="10">
        <f>SUM(D78)</f>
        <v>158.34</v>
      </c>
      <c r="E77" s="10">
        <f t="shared" si="1"/>
        <v>13.195</v>
      </c>
    </row>
    <row r="78" spans="1:5" ht="52.5" customHeight="1">
      <c r="A78" s="12" t="s">
        <v>282</v>
      </c>
      <c r="B78" s="13" t="s">
        <v>128</v>
      </c>
      <c r="C78" s="14">
        <v>1200</v>
      </c>
      <c r="D78" s="66">
        <v>158.34</v>
      </c>
      <c r="E78" s="14">
        <f t="shared" si="1"/>
        <v>13.195</v>
      </c>
    </row>
    <row r="79" spans="1:5" ht="12.75">
      <c r="A79" s="8" t="s">
        <v>129</v>
      </c>
      <c r="B79" s="15" t="s">
        <v>130</v>
      </c>
      <c r="C79" s="10">
        <f>SUM(C80+C81+C82+C83+C86+C89+C90+C91+C92+C93+C94+C95+C96+C97+C98+C101+C102)</f>
        <v>2676</v>
      </c>
      <c r="D79" s="10">
        <f>SUM(D80+D81+D82+D83+D86+D89+D90+D91+D92+D93+D94+D95+D96+D97+D98+D101+D102)</f>
        <v>816.2600000000001</v>
      </c>
      <c r="E79" s="10">
        <f t="shared" si="1"/>
        <v>30.50298953662183</v>
      </c>
    </row>
    <row r="80" spans="1:5" s="16" customFormat="1" ht="114.75">
      <c r="A80" s="12" t="s">
        <v>131</v>
      </c>
      <c r="B80" s="13" t="s">
        <v>132</v>
      </c>
      <c r="C80" s="14">
        <v>410</v>
      </c>
      <c r="D80" s="66">
        <v>49.42</v>
      </c>
      <c r="E80" s="14">
        <f t="shared" si="1"/>
        <v>12.053658536585365</v>
      </c>
    </row>
    <row r="81" spans="1:5" ht="63.75">
      <c r="A81" s="12" t="s">
        <v>133</v>
      </c>
      <c r="B81" s="13" t="s">
        <v>134</v>
      </c>
      <c r="C81" s="14">
        <v>35</v>
      </c>
      <c r="D81" s="66">
        <v>4.1</v>
      </c>
      <c r="E81" s="14">
        <f t="shared" si="1"/>
        <v>11.714285714285714</v>
      </c>
    </row>
    <row r="82" spans="1:5" ht="63.75">
      <c r="A82" s="12" t="s">
        <v>135</v>
      </c>
      <c r="B82" s="13" t="s">
        <v>136</v>
      </c>
      <c r="C82" s="14">
        <v>200</v>
      </c>
      <c r="D82" s="66">
        <v>30.5</v>
      </c>
      <c r="E82" s="14">
        <f t="shared" si="1"/>
        <v>15.25</v>
      </c>
    </row>
    <row r="83" spans="1:5" s="16" customFormat="1" ht="63.75">
      <c r="A83" s="8" t="s">
        <v>283</v>
      </c>
      <c r="B83" s="15" t="s">
        <v>137</v>
      </c>
      <c r="C83" s="10">
        <f>SUM(C84:C85)</f>
        <v>15</v>
      </c>
      <c r="D83" s="10">
        <f>SUM(D84:D85)</f>
        <v>36.5</v>
      </c>
      <c r="E83" s="10">
        <f t="shared" si="1"/>
        <v>243.33333333333334</v>
      </c>
    </row>
    <row r="84" spans="1:5" ht="63.75">
      <c r="A84" s="12" t="s">
        <v>284</v>
      </c>
      <c r="B84" s="13" t="s">
        <v>137</v>
      </c>
      <c r="C84" s="14">
        <v>15</v>
      </c>
      <c r="D84" s="67">
        <v>36.5</v>
      </c>
      <c r="E84" s="14">
        <f t="shared" si="1"/>
        <v>243.33333333333334</v>
      </c>
    </row>
    <row r="85" spans="1:5" ht="63.75">
      <c r="A85" s="12" t="s">
        <v>285</v>
      </c>
      <c r="B85" s="13" t="s">
        <v>286</v>
      </c>
      <c r="C85" s="14">
        <v>0</v>
      </c>
      <c r="D85" s="66">
        <v>0</v>
      </c>
      <c r="E85" s="14"/>
    </row>
    <row r="86" spans="1:5" ht="51">
      <c r="A86" s="8" t="s">
        <v>287</v>
      </c>
      <c r="B86" s="15" t="s">
        <v>139</v>
      </c>
      <c r="C86" s="10">
        <f>SUM(C87:C88)</f>
        <v>8</v>
      </c>
      <c r="D86" s="10">
        <f>SUM(D87:D88)</f>
        <v>1.5</v>
      </c>
      <c r="E86" s="10">
        <f t="shared" si="1"/>
        <v>18.75</v>
      </c>
    </row>
    <row r="87" spans="1:5" ht="51">
      <c r="A87" s="12" t="s">
        <v>138</v>
      </c>
      <c r="B87" s="13" t="s">
        <v>139</v>
      </c>
      <c r="C87" s="20">
        <v>8</v>
      </c>
      <c r="D87" s="67">
        <v>1.5</v>
      </c>
      <c r="E87" s="14">
        <f t="shared" si="1"/>
        <v>18.75</v>
      </c>
    </row>
    <row r="88" spans="1:5" ht="51">
      <c r="A88" s="12" t="s">
        <v>140</v>
      </c>
      <c r="B88" s="13" t="s">
        <v>139</v>
      </c>
      <c r="C88" s="20">
        <v>0</v>
      </c>
      <c r="D88" s="66"/>
      <c r="E88" s="14"/>
    </row>
    <row r="89" spans="1:5" ht="51">
      <c r="A89" s="12" t="s">
        <v>141</v>
      </c>
      <c r="B89" s="13" t="s">
        <v>142</v>
      </c>
      <c r="C89" s="20">
        <v>0</v>
      </c>
      <c r="D89" s="66"/>
      <c r="E89" s="14"/>
    </row>
    <row r="90" spans="1:5" ht="25.5">
      <c r="A90" s="12" t="s">
        <v>143</v>
      </c>
      <c r="B90" s="13" t="s">
        <v>144</v>
      </c>
      <c r="C90" s="14">
        <v>38</v>
      </c>
      <c r="D90" s="67">
        <v>19.56</v>
      </c>
      <c r="E90" s="14">
        <f t="shared" si="1"/>
        <v>51.47368421052631</v>
      </c>
    </row>
    <row r="91" spans="1:5" ht="51">
      <c r="A91" s="12" t="s">
        <v>145</v>
      </c>
      <c r="B91" s="13" t="s">
        <v>146</v>
      </c>
      <c r="C91" s="14">
        <v>460</v>
      </c>
      <c r="D91" s="67">
        <v>189.5</v>
      </c>
      <c r="E91" s="14">
        <f t="shared" si="1"/>
        <v>41.19565217391305</v>
      </c>
    </row>
    <row r="92" spans="1:5" ht="25.5">
      <c r="A92" s="12" t="s">
        <v>147</v>
      </c>
      <c r="B92" s="12" t="s">
        <v>288</v>
      </c>
      <c r="C92" s="14">
        <v>32</v>
      </c>
      <c r="D92" s="66">
        <v>12.1</v>
      </c>
      <c r="E92" s="14">
        <f t="shared" si="1"/>
        <v>37.8125</v>
      </c>
    </row>
    <row r="93" spans="1:5" ht="51">
      <c r="A93" s="12" t="s">
        <v>148</v>
      </c>
      <c r="B93" s="13" t="s">
        <v>149</v>
      </c>
      <c r="C93" s="14">
        <v>0</v>
      </c>
      <c r="D93" s="66"/>
      <c r="E93" s="10"/>
    </row>
    <row r="94" spans="1:5" ht="51">
      <c r="A94" s="12" t="s">
        <v>150</v>
      </c>
      <c r="B94" s="13" t="s">
        <v>149</v>
      </c>
      <c r="C94" s="14">
        <v>120</v>
      </c>
      <c r="D94" s="66"/>
      <c r="E94" s="14">
        <f t="shared" si="1"/>
        <v>0</v>
      </c>
    </row>
    <row r="95" spans="1:5" s="16" customFormat="1" ht="63.75">
      <c r="A95" s="12" t="s">
        <v>289</v>
      </c>
      <c r="B95" s="13" t="s">
        <v>290</v>
      </c>
      <c r="C95" s="14">
        <v>20</v>
      </c>
      <c r="D95" s="66"/>
      <c r="E95" s="14">
        <f t="shared" si="1"/>
        <v>0</v>
      </c>
    </row>
    <row r="96" spans="1:5" ht="38.25">
      <c r="A96" s="12" t="s">
        <v>291</v>
      </c>
      <c r="B96" s="13" t="s">
        <v>151</v>
      </c>
      <c r="C96" s="14">
        <v>0</v>
      </c>
      <c r="D96" s="66">
        <v>0.25</v>
      </c>
      <c r="E96" s="14"/>
    </row>
    <row r="97" spans="1:5" ht="76.5">
      <c r="A97" s="12" t="s">
        <v>152</v>
      </c>
      <c r="B97" s="13" t="s">
        <v>153</v>
      </c>
      <c r="C97" s="14">
        <v>0</v>
      </c>
      <c r="D97" s="66">
        <v>0.48</v>
      </c>
      <c r="E97" s="10"/>
    </row>
    <row r="98" spans="1:5" ht="76.5">
      <c r="A98" s="8" t="s">
        <v>292</v>
      </c>
      <c r="B98" s="15" t="s">
        <v>293</v>
      </c>
      <c r="C98" s="10">
        <f>SUM(C99:C100)</f>
        <v>3</v>
      </c>
      <c r="D98" s="10">
        <f>SUM(D99:D100)</f>
        <v>9.1</v>
      </c>
      <c r="E98" s="10">
        <f t="shared" si="1"/>
        <v>303.3333333333333</v>
      </c>
    </row>
    <row r="99" spans="1:5" s="16" customFormat="1" ht="63.75">
      <c r="A99" s="12" t="s">
        <v>294</v>
      </c>
      <c r="B99" s="13" t="s">
        <v>293</v>
      </c>
      <c r="C99" s="14">
        <v>0</v>
      </c>
      <c r="D99" s="67">
        <v>6.1</v>
      </c>
      <c r="E99" s="14"/>
    </row>
    <row r="100" spans="1:5" ht="63.75">
      <c r="A100" s="12" t="s">
        <v>295</v>
      </c>
      <c r="B100" s="13" t="s">
        <v>293</v>
      </c>
      <c r="C100" s="14">
        <v>3</v>
      </c>
      <c r="D100" s="66">
        <v>3</v>
      </c>
      <c r="E100" s="14">
        <f t="shared" si="1"/>
        <v>100</v>
      </c>
    </row>
    <row r="101" spans="1:5" ht="51">
      <c r="A101" s="12" t="s">
        <v>154</v>
      </c>
      <c r="B101" s="13" t="s">
        <v>155</v>
      </c>
      <c r="C101" s="14">
        <v>7</v>
      </c>
      <c r="D101" s="66"/>
      <c r="E101" s="14">
        <f t="shared" si="1"/>
        <v>0</v>
      </c>
    </row>
    <row r="102" spans="1:5" ht="38.25">
      <c r="A102" s="8" t="s">
        <v>156</v>
      </c>
      <c r="B102" s="15" t="s">
        <v>157</v>
      </c>
      <c r="C102" s="10">
        <f>SUM(C104:C114)</f>
        <v>1328</v>
      </c>
      <c r="D102" s="10">
        <f>SUM(D104:D114)</f>
        <v>463.25</v>
      </c>
      <c r="E102" s="10">
        <f t="shared" si="1"/>
        <v>34.88328313253012</v>
      </c>
    </row>
    <row r="103" spans="1:5" ht="12.75">
      <c r="A103" s="12"/>
      <c r="B103" s="13" t="s">
        <v>158</v>
      </c>
      <c r="C103" s="14"/>
      <c r="D103" s="66"/>
      <c r="E103" s="10"/>
    </row>
    <row r="104" spans="1:5" ht="12.75">
      <c r="A104" s="12" t="s">
        <v>159</v>
      </c>
      <c r="B104" s="13"/>
      <c r="C104" s="14"/>
      <c r="D104" s="66"/>
      <c r="E104" s="10"/>
    </row>
    <row r="105" spans="1:5" ht="12.75">
      <c r="A105" s="12" t="s">
        <v>296</v>
      </c>
      <c r="B105" s="13"/>
      <c r="C105" s="14"/>
      <c r="D105" s="66"/>
      <c r="E105" s="10"/>
    </row>
    <row r="106" spans="1:5" ht="12.75">
      <c r="A106" s="12" t="s">
        <v>160</v>
      </c>
      <c r="B106" s="13"/>
      <c r="C106" s="14">
        <v>41</v>
      </c>
      <c r="D106" s="66"/>
      <c r="E106" s="14">
        <f t="shared" si="1"/>
        <v>0</v>
      </c>
    </row>
    <row r="107" spans="1:5" ht="12.75">
      <c r="A107" s="12" t="s">
        <v>161</v>
      </c>
      <c r="B107" s="13"/>
      <c r="C107" s="14">
        <v>45</v>
      </c>
      <c r="D107" s="67">
        <v>5.5</v>
      </c>
      <c r="E107" s="14">
        <f t="shared" si="1"/>
        <v>12.222222222222221</v>
      </c>
    </row>
    <row r="108" spans="1:5" ht="12.75">
      <c r="A108" s="12" t="s">
        <v>162</v>
      </c>
      <c r="B108" s="13"/>
      <c r="C108" s="14">
        <v>17</v>
      </c>
      <c r="D108" s="67"/>
      <c r="E108" s="14">
        <f t="shared" si="1"/>
        <v>0</v>
      </c>
    </row>
    <row r="109" spans="1:5" ht="12.75">
      <c r="A109" s="12" t="s">
        <v>297</v>
      </c>
      <c r="B109" s="13"/>
      <c r="C109" s="14"/>
      <c r="D109" s="67"/>
      <c r="E109" s="14"/>
    </row>
    <row r="110" spans="1:5" ht="12.75">
      <c r="A110" s="12" t="s">
        <v>298</v>
      </c>
      <c r="B110" s="13"/>
      <c r="C110" s="14">
        <v>0</v>
      </c>
      <c r="D110" s="67">
        <v>22.5</v>
      </c>
      <c r="E110" s="14"/>
    </row>
    <row r="111" spans="1:5" ht="12.75">
      <c r="A111" s="12" t="s">
        <v>163</v>
      </c>
      <c r="B111" s="13"/>
      <c r="C111" s="14">
        <v>15</v>
      </c>
      <c r="D111" s="67">
        <v>12</v>
      </c>
      <c r="E111" s="14">
        <f t="shared" si="1"/>
        <v>80</v>
      </c>
    </row>
    <row r="112" spans="1:5" ht="12.75">
      <c r="A112" s="12" t="s">
        <v>164</v>
      </c>
      <c r="B112" s="13"/>
      <c r="C112" s="14"/>
      <c r="D112" s="66"/>
      <c r="E112" s="14"/>
    </row>
    <row r="113" spans="1:5" ht="12.75">
      <c r="A113" s="12" t="s">
        <v>165</v>
      </c>
      <c r="B113" s="13"/>
      <c r="C113" s="14">
        <v>1210</v>
      </c>
      <c r="D113" s="66">
        <v>393.4</v>
      </c>
      <c r="E113" s="14">
        <f t="shared" si="1"/>
        <v>32.51239669421488</v>
      </c>
    </row>
    <row r="114" spans="1:5" ht="12.75">
      <c r="A114" s="12" t="s">
        <v>166</v>
      </c>
      <c r="B114" s="13"/>
      <c r="C114" s="14">
        <v>0</v>
      </c>
      <c r="D114" s="67">
        <v>29.85</v>
      </c>
      <c r="E114" s="10"/>
    </row>
    <row r="115" spans="1:5" ht="12.75">
      <c r="A115" s="15" t="s">
        <v>167</v>
      </c>
      <c r="B115" s="15" t="s">
        <v>168</v>
      </c>
      <c r="C115" s="10">
        <f>C116+C122</f>
        <v>0</v>
      </c>
      <c r="D115" s="10">
        <f>D116+D122</f>
        <v>25.46</v>
      </c>
      <c r="E115" s="10"/>
    </row>
    <row r="116" spans="1:5" ht="12.75">
      <c r="A116" s="13" t="s">
        <v>169</v>
      </c>
      <c r="B116" s="13" t="s">
        <v>170</v>
      </c>
      <c r="C116" s="14">
        <f>SUM(C117:C121)</f>
        <v>0</v>
      </c>
      <c r="D116" s="14">
        <f>SUM(D117:D121)</f>
        <v>25.46</v>
      </c>
      <c r="E116" s="10"/>
    </row>
    <row r="117" spans="1:5" ht="12.75">
      <c r="A117" s="13" t="s">
        <v>171</v>
      </c>
      <c r="B117" s="13" t="s">
        <v>170</v>
      </c>
      <c r="C117" s="14"/>
      <c r="D117" s="66">
        <v>0</v>
      </c>
      <c r="E117" s="10"/>
    </row>
    <row r="118" spans="1:5" ht="12.75">
      <c r="A118" s="13" t="s">
        <v>172</v>
      </c>
      <c r="B118" s="13" t="s">
        <v>170</v>
      </c>
      <c r="C118" s="14"/>
      <c r="D118" s="66">
        <v>25.46</v>
      </c>
      <c r="E118" s="10"/>
    </row>
    <row r="119" spans="1:5" ht="12.75">
      <c r="A119" s="13" t="s">
        <v>173</v>
      </c>
      <c r="B119" s="13" t="s">
        <v>170</v>
      </c>
      <c r="C119" s="14"/>
      <c r="D119" s="66">
        <v>0</v>
      </c>
      <c r="E119" s="10"/>
    </row>
    <row r="120" spans="1:5" ht="12.75">
      <c r="A120" s="13" t="s">
        <v>174</v>
      </c>
      <c r="B120" s="13" t="s">
        <v>170</v>
      </c>
      <c r="C120" s="14"/>
      <c r="D120" s="66">
        <v>0</v>
      </c>
      <c r="E120" s="10"/>
    </row>
    <row r="121" spans="1:5" ht="12.75">
      <c r="A121" s="13" t="s">
        <v>175</v>
      </c>
      <c r="B121" s="13" t="s">
        <v>170</v>
      </c>
      <c r="C121" s="14"/>
      <c r="D121" s="66">
        <v>0</v>
      </c>
      <c r="E121" s="10"/>
    </row>
    <row r="122" spans="1:5" ht="25.5">
      <c r="A122" s="21" t="s">
        <v>176</v>
      </c>
      <c r="B122" s="21" t="s">
        <v>177</v>
      </c>
      <c r="C122" s="22"/>
      <c r="D122" s="66">
        <v>0</v>
      </c>
      <c r="E122" s="10"/>
    </row>
    <row r="123" spans="1:5" ht="12.75">
      <c r="A123" s="23" t="s">
        <v>178</v>
      </c>
      <c r="B123" s="24" t="s">
        <v>179</v>
      </c>
      <c r="C123" s="25">
        <f>SUM(C124+C162+C165+C169)</f>
        <v>529931</v>
      </c>
      <c r="D123" s="25">
        <f>SUM(D124+D162+D165+D169)</f>
        <v>143592.68158</v>
      </c>
      <c r="E123" s="10">
        <f t="shared" si="1"/>
        <v>27.096486444461636</v>
      </c>
    </row>
    <row r="124" spans="1:5" ht="25.5">
      <c r="A124" s="12" t="s">
        <v>180</v>
      </c>
      <c r="B124" s="8" t="s">
        <v>181</v>
      </c>
      <c r="C124" s="18">
        <f>SUM(C125+C127+C137+C150)</f>
        <v>529931</v>
      </c>
      <c r="D124" s="18">
        <f>SUM(D125+D127+D137+D150)</f>
        <v>144488.16424</v>
      </c>
      <c r="E124" s="10">
        <f t="shared" si="1"/>
        <v>27.265467436326617</v>
      </c>
    </row>
    <row r="125" spans="1:5" s="16" customFormat="1" ht="15">
      <c r="A125" s="26" t="s">
        <v>182</v>
      </c>
      <c r="B125" s="8" t="s">
        <v>183</v>
      </c>
      <c r="C125" s="27">
        <f>SUM(C126)</f>
        <v>5261</v>
      </c>
      <c r="D125" s="27">
        <f>SUM(D126)</f>
        <v>1314</v>
      </c>
      <c r="E125" s="10">
        <f t="shared" si="1"/>
        <v>24.97624025850599</v>
      </c>
    </row>
    <row r="126" spans="1:5" ht="25.5">
      <c r="A126" s="28" t="s">
        <v>184</v>
      </c>
      <c r="B126" s="12" t="s">
        <v>185</v>
      </c>
      <c r="C126" s="29">
        <v>5261</v>
      </c>
      <c r="D126" s="67">
        <f>876+438</f>
        <v>1314</v>
      </c>
      <c r="E126" s="14">
        <f t="shared" si="1"/>
        <v>24.97624025850599</v>
      </c>
    </row>
    <row r="127" spans="1:5" ht="12.75">
      <c r="A127" s="26" t="s">
        <v>186</v>
      </c>
      <c r="B127" s="8" t="s">
        <v>187</v>
      </c>
      <c r="C127" s="30">
        <f>SUM(C129+C128)</f>
        <v>189527.6</v>
      </c>
      <c r="D127" s="30">
        <f>SUM(D129+D128)</f>
        <v>46134</v>
      </c>
      <c r="E127" s="10">
        <f t="shared" si="1"/>
        <v>24.341573470038135</v>
      </c>
    </row>
    <row r="128" spans="1:5" ht="39">
      <c r="A128" s="28" t="s">
        <v>311</v>
      </c>
      <c r="B128" s="31" t="s">
        <v>312</v>
      </c>
      <c r="C128" s="14">
        <v>2309.4</v>
      </c>
      <c r="D128" s="14"/>
      <c r="E128" s="14">
        <f>SUM(D128*100/C128)</f>
        <v>0</v>
      </c>
    </row>
    <row r="129" spans="1:5" ht="13.5">
      <c r="A129" s="26" t="s">
        <v>188</v>
      </c>
      <c r="B129" s="31" t="s">
        <v>189</v>
      </c>
      <c r="C129" s="10">
        <f>SUM(C130:C136)</f>
        <v>187218.2</v>
      </c>
      <c r="D129" s="10">
        <f>SUM(D130:D136)</f>
        <v>46134</v>
      </c>
      <c r="E129" s="10">
        <f>SUM(D129*100/C129)</f>
        <v>24.641835035269004</v>
      </c>
    </row>
    <row r="130" spans="1:5" ht="38.25">
      <c r="A130" s="28" t="s">
        <v>190</v>
      </c>
      <c r="B130" s="12" t="s">
        <v>191</v>
      </c>
      <c r="C130" s="29">
        <v>31065</v>
      </c>
      <c r="D130" s="67">
        <f>6214+3107</f>
        <v>9321</v>
      </c>
      <c r="E130" s="14">
        <f>SUM(D130*100/C130)</f>
        <v>30.00482858522453</v>
      </c>
    </row>
    <row r="131" spans="1:5" ht="25.5">
      <c r="A131" s="28" t="s">
        <v>190</v>
      </c>
      <c r="B131" s="12" t="s">
        <v>192</v>
      </c>
      <c r="C131" s="29">
        <v>9518.6</v>
      </c>
      <c r="D131" s="67"/>
      <c r="E131" s="14">
        <f>SUM(D131*100/C131)</f>
        <v>0</v>
      </c>
    </row>
    <row r="132" spans="1:5" s="16" customFormat="1" ht="63.75">
      <c r="A132" s="28" t="s">
        <v>190</v>
      </c>
      <c r="B132" s="12" t="s">
        <v>313</v>
      </c>
      <c r="C132" s="29">
        <v>1356</v>
      </c>
      <c r="D132" s="67"/>
      <c r="E132" s="14">
        <f>SUM(D132*100/C132)</f>
        <v>0</v>
      </c>
    </row>
    <row r="133" spans="1:5" ht="63.75">
      <c r="A133" s="28" t="s">
        <v>190</v>
      </c>
      <c r="B133" s="12" t="s">
        <v>314</v>
      </c>
      <c r="C133" s="29">
        <v>750</v>
      </c>
      <c r="D133" s="67">
        <v>750</v>
      </c>
      <c r="E133" s="14">
        <f>SUM(D133*100/C133)</f>
        <v>100</v>
      </c>
    </row>
    <row r="134" spans="1:5" ht="76.5">
      <c r="A134" s="28" t="s">
        <v>190</v>
      </c>
      <c r="B134" s="12" t="s">
        <v>315</v>
      </c>
      <c r="C134" s="29">
        <v>197</v>
      </c>
      <c r="D134" s="67"/>
      <c r="E134" s="14">
        <f>SUM(D134*100/C134)</f>
        <v>0</v>
      </c>
    </row>
    <row r="135" spans="1:5" ht="51">
      <c r="A135" s="28" t="s">
        <v>190</v>
      </c>
      <c r="B135" s="12" t="s">
        <v>316</v>
      </c>
      <c r="C135" s="29">
        <v>79.6</v>
      </c>
      <c r="D135" s="67"/>
      <c r="E135" s="14">
        <f>SUM(D135*100/C135)</f>
        <v>0</v>
      </c>
    </row>
    <row r="136" spans="1:5" ht="51">
      <c r="A136" s="28" t="s">
        <v>193</v>
      </c>
      <c r="B136" s="12" t="s">
        <v>194</v>
      </c>
      <c r="C136" s="29">
        <v>144252</v>
      </c>
      <c r="D136" s="67">
        <f>12021+24042</f>
        <v>36063</v>
      </c>
      <c r="E136" s="14">
        <f>SUM(D136*100/C136)</f>
        <v>25</v>
      </c>
    </row>
    <row r="137" spans="1:5" s="16" customFormat="1" ht="15">
      <c r="A137" s="26" t="s">
        <v>195</v>
      </c>
      <c r="B137" s="8" t="s">
        <v>196</v>
      </c>
      <c r="C137" s="10">
        <f>SUM(C138+C139+C140+C146)</f>
        <v>335142.4</v>
      </c>
      <c r="D137" s="10">
        <f>SUM(D138+D139+D140+D146)</f>
        <v>97040.16424</v>
      </c>
      <c r="E137" s="10">
        <f>SUM(D137*100/C137)</f>
        <v>28.95490521044189</v>
      </c>
    </row>
    <row r="138" spans="1:5" ht="38.25">
      <c r="A138" s="28" t="s">
        <v>197</v>
      </c>
      <c r="B138" s="12" t="s">
        <v>198</v>
      </c>
      <c r="C138" s="29">
        <v>14520</v>
      </c>
      <c r="D138" s="67">
        <f>1774.1605+4133.27246</f>
        <v>5907.43296</v>
      </c>
      <c r="E138" s="14">
        <f>SUM(D138*100/C138)</f>
        <v>40.684799999999996</v>
      </c>
    </row>
    <row r="139" spans="1:5" ht="38.25">
      <c r="A139" s="28" t="s">
        <v>199</v>
      </c>
      <c r="B139" s="12" t="s">
        <v>200</v>
      </c>
      <c r="C139" s="29">
        <v>17519</v>
      </c>
      <c r="D139" s="67">
        <f>1927.56+132.32828+1685.94399</f>
        <v>3745.83227</v>
      </c>
      <c r="E139" s="14">
        <f>SUM(D139*100/C139)</f>
        <v>21.38154158342371</v>
      </c>
    </row>
    <row r="140" spans="1:5" ht="40.5">
      <c r="A140" s="26" t="s">
        <v>201</v>
      </c>
      <c r="B140" s="31" t="s">
        <v>202</v>
      </c>
      <c r="C140" s="32">
        <f>SUM(C141:C145)</f>
        <v>57756.4</v>
      </c>
      <c r="D140" s="32">
        <f>SUM(D141:D145)</f>
        <v>24903.899009999997</v>
      </c>
      <c r="E140" s="10">
        <f>SUM(D140*100/C140)</f>
        <v>43.1188561094528</v>
      </c>
    </row>
    <row r="141" spans="1:5" ht="27.75" customHeight="1">
      <c r="A141" s="28" t="s">
        <v>201</v>
      </c>
      <c r="B141" s="12" t="s">
        <v>203</v>
      </c>
      <c r="C141" s="29">
        <v>213</v>
      </c>
      <c r="D141" s="67">
        <v>53.25</v>
      </c>
      <c r="E141" s="14">
        <f>SUM(D141*100/C141)</f>
        <v>25</v>
      </c>
    </row>
    <row r="142" spans="1:5" ht="76.5">
      <c r="A142" s="28" t="s">
        <v>201</v>
      </c>
      <c r="B142" s="12" t="s">
        <v>204</v>
      </c>
      <c r="C142" s="29">
        <v>57054</v>
      </c>
      <c r="D142" s="67">
        <v>24763.04901</v>
      </c>
      <c r="E142" s="14">
        <f>SUM(D142*100/C142)</f>
        <v>43.402827163739616</v>
      </c>
    </row>
    <row r="143" spans="1:5" ht="63.75">
      <c r="A143" s="28" t="s">
        <v>201</v>
      </c>
      <c r="B143" s="12" t="s">
        <v>205</v>
      </c>
      <c r="C143" s="29">
        <v>0.1</v>
      </c>
      <c r="D143" s="67">
        <v>0.1</v>
      </c>
      <c r="E143" s="14">
        <f>SUM(D143*100/C143)</f>
        <v>100</v>
      </c>
    </row>
    <row r="144" spans="1:5" ht="38.25">
      <c r="A144" s="28" t="s">
        <v>201</v>
      </c>
      <c r="B144" s="12" t="s">
        <v>206</v>
      </c>
      <c r="C144" s="29">
        <v>87.5</v>
      </c>
      <c r="D144" s="67">
        <v>87.5</v>
      </c>
      <c r="E144" s="14">
        <f>SUM(D144*100/C144)</f>
        <v>100</v>
      </c>
    </row>
    <row r="145" spans="1:5" ht="76.5">
      <c r="A145" s="28" t="s">
        <v>201</v>
      </c>
      <c r="B145" s="12" t="s">
        <v>301</v>
      </c>
      <c r="C145" s="29">
        <v>401.8</v>
      </c>
      <c r="D145" s="67"/>
      <c r="E145" s="14">
        <f>SUM(D145*100/C145)</f>
        <v>0</v>
      </c>
    </row>
    <row r="146" spans="1:5" ht="12.75">
      <c r="A146" s="26" t="s">
        <v>299</v>
      </c>
      <c r="B146" s="8" t="s">
        <v>300</v>
      </c>
      <c r="C146" s="18">
        <f>SUM(C147:C147)</f>
        <v>245347</v>
      </c>
      <c r="D146" s="18">
        <f>SUM(D147:D147)</f>
        <v>62483</v>
      </c>
      <c r="E146" s="10">
        <f>SUM(D146*100/C146)</f>
        <v>25.46719544155828</v>
      </c>
    </row>
    <row r="147" spans="1:5" ht="12.75">
      <c r="A147" s="26" t="s">
        <v>207</v>
      </c>
      <c r="B147" s="8" t="s">
        <v>300</v>
      </c>
      <c r="C147" s="18">
        <f>SUM(C148:C149)</f>
        <v>245347</v>
      </c>
      <c r="D147" s="18">
        <f>SUM(D148:D149)</f>
        <v>62483</v>
      </c>
      <c r="E147" s="10">
        <f>SUM(D147*100/C147)</f>
        <v>25.46719544155828</v>
      </c>
    </row>
    <row r="148" spans="1:5" ht="105" customHeight="1">
      <c r="A148" s="28" t="s">
        <v>207</v>
      </c>
      <c r="B148" s="12" t="s">
        <v>208</v>
      </c>
      <c r="C148" s="29">
        <v>159170</v>
      </c>
      <c r="D148" s="67">
        <f>12973+26098</f>
        <v>39071</v>
      </c>
      <c r="E148" s="14">
        <f>SUM(D148*100/C148)</f>
        <v>24.546711063642647</v>
      </c>
    </row>
    <row r="149" spans="1:5" ht="38.25">
      <c r="A149" s="28" t="s">
        <v>207</v>
      </c>
      <c r="B149" s="12" t="s">
        <v>302</v>
      </c>
      <c r="C149" s="29">
        <v>86177</v>
      </c>
      <c r="D149" s="67">
        <f>6917+11378+5117</f>
        <v>23412</v>
      </c>
      <c r="E149" s="14">
        <f>SUM(D149*100/C149)</f>
        <v>27.1673416340787</v>
      </c>
    </row>
    <row r="150" spans="1:5" ht="12.75">
      <c r="A150" s="26" t="s">
        <v>209</v>
      </c>
      <c r="B150" s="8" t="s">
        <v>210</v>
      </c>
      <c r="C150" s="18">
        <f>SUM(C151:C153)</f>
        <v>0</v>
      </c>
      <c r="D150" s="18">
        <f>SUM(D151:D153)</f>
        <v>0</v>
      </c>
      <c r="E150" s="10"/>
    </row>
    <row r="151" spans="1:5" ht="51">
      <c r="A151" s="28" t="s">
        <v>211</v>
      </c>
      <c r="B151" s="13" t="s">
        <v>212</v>
      </c>
      <c r="C151" s="29"/>
      <c r="D151" s="67"/>
      <c r="E151" s="14"/>
    </row>
    <row r="152" spans="1:5" ht="76.5">
      <c r="A152" s="28" t="s">
        <v>213</v>
      </c>
      <c r="B152" s="13" t="s">
        <v>303</v>
      </c>
      <c r="C152" s="29"/>
      <c r="D152" s="67"/>
      <c r="E152" s="14"/>
    </row>
    <row r="153" spans="1:5" ht="25.5">
      <c r="A153" s="33" t="s">
        <v>214</v>
      </c>
      <c r="B153" s="34" t="s">
        <v>304</v>
      </c>
      <c r="C153" s="35">
        <f>SUM(C154:C161)</f>
        <v>0</v>
      </c>
      <c r="D153" s="35">
        <f>SUM(D154:D161)</f>
        <v>0</v>
      </c>
      <c r="E153" s="14"/>
    </row>
    <row r="154" spans="1:5" ht="76.5">
      <c r="A154" s="28" t="s">
        <v>215</v>
      </c>
      <c r="B154" s="13" t="s">
        <v>216</v>
      </c>
      <c r="C154" s="36"/>
      <c r="D154" s="67"/>
      <c r="E154" s="14"/>
    </row>
    <row r="155" spans="1:5" ht="76.5">
      <c r="A155" s="28" t="s">
        <v>217</v>
      </c>
      <c r="B155" s="12" t="s">
        <v>218</v>
      </c>
      <c r="C155" s="29"/>
      <c r="D155" s="67"/>
      <c r="E155" s="14"/>
    </row>
    <row r="156" spans="1:5" ht="102">
      <c r="A156" s="28" t="s">
        <v>217</v>
      </c>
      <c r="B156" s="12" t="s">
        <v>219</v>
      </c>
      <c r="C156" s="29"/>
      <c r="D156" s="67"/>
      <c r="E156" s="14"/>
    </row>
    <row r="157" spans="1:5" ht="63.75">
      <c r="A157" s="28" t="s">
        <v>220</v>
      </c>
      <c r="B157" s="12" t="s">
        <v>221</v>
      </c>
      <c r="C157" s="29"/>
      <c r="D157" s="67"/>
      <c r="E157" s="14"/>
    </row>
    <row r="158" spans="1:5" ht="76.5">
      <c r="A158" s="28" t="s">
        <v>220</v>
      </c>
      <c r="B158" s="12" t="s">
        <v>222</v>
      </c>
      <c r="C158" s="29"/>
      <c r="D158" s="67"/>
      <c r="E158" s="14"/>
    </row>
    <row r="159" spans="1:5" ht="102">
      <c r="A159" s="28" t="s">
        <v>220</v>
      </c>
      <c r="B159" s="12" t="s">
        <v>223</v>
      </c>
      <c r="C159" s="29"/>
      <c r="D159" s="67"/>
      <c r="E159" s="14"/>
    </row>
    <row r="160" spans="1:5" ht="63.75">
      <c r="A160" s="28" t="s">
        <v>220</v>
      </c>
      <c r="B160" s="12" t="s">
        <v>305</v>
      </c>
      <c r="C160" s="29"/>
      <c r="D160" s="67"/>
      <c r="E160" s="14"/>
    </row>
    <row r="161" spans="1:5" ht="25.5">
      <c r="A161" s="28" t="s">
        <v>224</v>
      </c>
      <c r="B161" s="12" t="s">
        <v>225</v>
      </c>
      <c r="C161" s="29"/>
      <c r="D161" s="67"/>
      <c r="E161" s="14"/>
    </row>
    <row r="162" spans="1:5" ht="25.5">
      <c r="A162" s="26" t="s">
        <v>226</v>
      </c>
      <c r="B162" s="8" t="s">
        <v>227</v>
      </c>
      <c r="C162" s="18">
        <f>SUM(C163:C164)</f>
        <v>0</v>
      </c>
      <c r="D162" s="18">
        <f>SUM(D163:D164)</f>
        <v>0.12</v>
      </c>
      <c r="E162" s="10"/>
    </row>
    <row r="163" spans="1:5" ht="25.5">
      <c r="A163" s="28" t="s">
        <v>228</v>
      </c>
      <c r="B163" s="12" t="s">
        <v>227</v>
      </c>
      <c r="C163" s="29"/>
      <c r="D163" s="67"/>
      <c r="E163" s="14"/>
    </row>
    <row r="164" spans="1:5" ht="25.5">
      <c r="A164" s="28" t="s">
        <v>229</v>
      </c>
      <c r="B164" s="12" t="s">
        <v>227</v>
      </c>
      <c r="C164" s="29"/>
      <c r="D164" s="67">
        <v>0.12</v>
      </c>
      <c r="E164" s="14"/>
    </row>
    <row r="165" spans="1:5" ht="25.5">
      <c r="A165" s="26" t="s">
        <v>230</v>
      </c>
      <c r="B165" s="8" t="s">
        <v>231</v>
      </c>
      <c r="C165" s="10">
        <f>SUM(C166:C168)</f>
        <v>0</v>
      </c>
      <c r="D165" s="10">
        <f>SUM(D166:D168)</f>
        <v>1120.12688</v>
      </c>
      <c r="E165" s="10"/>
    </row>
    <row r="166" spans="1:5" ht="38.25">
      <c r="A166" s="28" t="s">
        <v>0</v>
      </c>
      <c r="B166" s="12" t="s">
        <v>233</v>
      </c>
      <c r="C166" s="29" t="s">
        <v>238</v>
      </c>
      <c r="D166" s="67">
        <v>559.53062</v>
      </c>
      <c r="E166" s="14"/>
    </row>
    <row r="167" spans="1:5" ht="38.25">
      <c r="A167" s="28" t="s">
        <v>232</v>
      </c>
      <c r="B167" s="12" t="s">
        <v>233</v>
      </c>
      <c r="C167" s="29" t="s">
        <v>238</v>
      </c>
      <c r="D167" s="67">
        <v>3.31626</v>
      </c>
      <c r="E167" s="14"/>
    </row>
    <row r="168" spans="1:5" ht="38.25">
      <c r="A168" s="28" t="s">
        <v>1</v>
      </c>
      <c r="B168" s="12" t="s">
        <v>2</v>
      </c>
      <c r="C168" s="29" t="s">
        <v>238</v>
      </c>
      <c r="D168" s="67">
        <v>557.28</v>
      </c>
      <c r="E168" s="14"/>
    </row>
    <row r="169" spans="1:5" ht="51">
      <c r="A169" s="26" t="s">
        <v>234</v>
      </c>
      <c r="B169" s="8" t="s">
        <v>235</v>
      </c>
      <c r="C169" s="18">
        <f>SUM(C170:C173)</f>
        <v>0</v>
      </c>
      <c r="D169" s="18">
        <f>SUM(D170:D173)</f>
        <v>-2015.72954</v>
      </c>
      <c r="E169" s="10"/>
    </row>
    <row r="170" spans="1:5" ht="12.75">
      <c r="A170" s="28" t="s">
        <v>236</v>
      </c>
      <c r="B170" s="12"/>
      <c r="C170" s="37"/>
      <c r="D170" s="67">
        <v>-533.25</v>
      </c>
      <c r="E170" s="14"/>
    </row>
    <row r="171" spans="1:5" ht="12.75">
      <c r="A171" s="28" t="s">
        <v>237</v>
      </c>
      <c r="B171" s="12"/>
      <c r="C171" s="29" t="s">
        <v>238</v>
      </c>
      <c r="D171" s="67">
        <v>-1482.48</v>
      </c>
      <c r="E171" s="14"/>
    </row>
    <row r="172" spans="1:5" ht="12.75">
      <c r="A172" s="28" t="s">
        <v>239</v>
      </c>
      <c r="B172" s="12"/>
      <c r="C172" s="29"/>
      <c r="D172" s="67">
        <v>0.00046</v>
      </c>
      <c r="E172" s="14"/>
    </row>
    <row r="173" spans="1:5" ht="12.75">
      <c r="A173" s="28" t="s">
        <v>240</v>
      </c>
      <c r="B173" s="12"/>
      <c r="C173" s="29"/>
      <c r="D173" s="67"/>
      <c r="E173" s="14"/>
    </row>
    <row r="174" spans="1:5" ht="12.75">
      <c r="A174" s="26"/>
      <c r="B174" s="8" t="s">
        <v>241</v>
      </c>
      <c r="C174" s="38">
        <f>SUM(C4+C123)</f>
        <v>1036087</v>
      </c>
      <c r="D174" s="18">
        <f>SUM(D4+D123)</f>
        <v>244922.57058</v>
      </c>
      <c r="E174" s="10">
        <f>SUM(D174*100/C174)</f>
        <v>23.639189622107022</v>
      </c>
    </row>
    <row r="175" ht="12.75">
      <c r="D175" s="71"/>
    </row>
    <row r="176" ht="12.75">
      <c r="D176" s="71"/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J30" sqref="J30"/>
    </sheetView>
  </sheetViews>
  <sheetFormatPr defaultColWidth="9.140625" defaultRowHeight="12.75"/>
  <cols>
    <col min="1" max="1" width="49.8515625" style="0" customWidth="1"/>
    <col min="2" max="6" width="0" style="0" hidden="1" customWidth="1"/>
    <col min="7" max="7" width="8.8515625" style="0" hidden="1" customWidth="1"/>
    <col min="8" max="8" width="18.00390625" style="0" customWidth="1"/>
    <col min="9" max="9" width="16.7109375" style="0" customWidth="1"/>
    <col min="10" max="10" width="14.28125" style="0" customWidth="1"/>
    <col min="11" max="11" width="13.00390625" style="0" customWidth="1"/>
  </cols>
  <sheetData>
    <row r="1" spans="1:10" ht="15">
      <c r="A1" s="61"/>
      <c r="B1" s="61"/>
      <c r="C1" s="61"/>
      <c r="D1" s="61"/>
      <c r="E1" s="61"/>
      <c r="F1" s="61"/>
      <c r="G1" s="61"/>
      <c r="H1" s="61"/>
      <c r="I1" s="39"/>
      <c r="J1" s="39"/>
    </row>
    <row r="2" spans="1:10" ht="15">
      <c r="A2" s="45"/>
      <c r="B2" s="45"/>
      <c r="C2" s="45"/>
      <c r="D2" s="45"/>
      <c r="E2" s="45"/>
      <c r="F2" s="45"/>
      <c r="G2" s="45"/>
      <c r="H2" s="45"/>
      <c r="I2" s="39"/>
      <c r="J2" s="39"/>
    </row>
    <row r="3" spans="1:10" ht="18">
      <c r="A3" s="62" t="s">
        <v>3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18">
      <c r="A4" s="62" t="s">
        <v>318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2.75">
      <c r="A5" s="39"/>
      <c r="B5" s="39"/>
      <c r="C5" s="39"/>
      <c r="D5" s="39"/>
      <c r="E5" s="39"/>
      <c r="F5" s="39"/>
      <c r="G5" s="39"/>
      <c r="H5" s="39"/>
      <c r="I5" s="58" t="s">
        <v>238</v>
      </c>
      <c r="J5" s="58"/>
    </row>
    <row r="6" spans="1:11" ht="38.25" customHeight="1">
      <c r="A6" s="59" t="s">
        <v>4</v>
      </c>
      <c r="B6" s="59" t="s">
        <v>5</v>
      </c>
      <c r="C6" s="59" t="s">
        <v>5</v>
      </c>
      <c r="D6" s="59" t="s">
        <v>5</v>
      </c>
      <c r="E6" s="59" t="s">
        <v>5</v>
      </c>
      <c r="F6" s="59" t="s">
        <v>5</v>
      </c>
      <c r="G6" s="59" t="s">
        <v>5</v>
      </c>
      <c r="H6" s="59" t="s">
        <v>6</v>
      </c>
      <c r="I6" s="59" t="s">
        <v>7</v>
      </c>
      <c r="J6" s="63" t="s">
        <v>8</v>
      </c>
      <c r="K6" s="56"/>
    </row>
    <row r="7" spans="1:11" ht="46.5" customHeight="1">
      <c r="A7" s="60"/>
      <c r="B7" s="60"/>
      <c r="C7" s="60"/>
      <c r="D7" s="60"/>
      <c r="E7" s="60"/>
      <c r="F7" s="60"/>
      <c r="G7" s="60"/>
      <c r="H7" s="60"/>
      <c r="I7" s="60"/>
      <c r="J7" s="64"/>
      <c r="K7" s="57"/>
    </row>
    <row r="8" spans="1:11" ht="30" customHeight="1">
      <c r="A8" s="46" t="s">
        <v>9</v>
      </c>
      <c r="B8" s="47" t="s">
        <v>10</v>
      </c>
      <c r="C8" s="47" t="s">
        <v>11</v>
      </c>
      <c r="D8" s="47" t="s">
        <v>12</v>
      </c>
      <c r="E8" s="47" t="s">
        <v>10</v>
      </c>
      <c r="F8" s="47" t="s">
        <v>10</v>
      </c>
      <c r="G8" s="47"/>
      <c r="H8" s="48">
        <v>73620.9</v>
      </c>
      <c r="I8" s="48">
        <v>13521.65</v>
      </c>
      <c r="J8" s="49">
        <f>I8/H8</f>
        <v>0.18366591552127182</v>
      </c>
      <c r="K8" s="40"/>
    </row>
    <row r="9" spans="1:11" ht="25.5">
      <c r="A9" s="46" t="s">
        <v>13</v>
      </c>
      <c r="B9" s="47" t="s">
        <v>10</v>
      </c>
      <c r="C9" s="47" t="s">
        <v>14</v>
      </c>
      <c r="D9" s="47" t="s">
        <v>12</v>
      </c>
      <c r="E9" s="47" t="s">
        <v>10</v>
      </c>
      <c r="F9" s="47" t="s">
        <v>10</v>
      </c>
      <c r="G9" s="47"/>
      <c r="H9" s="48">
        <v>6973.4</v>
      </c>
      <c r="I9" s="48">
        <v>824.6</v>
      </c>
      <c r="J9" s="49">
        <f aca="true" t="shared" si="0" ref="J9:J16">I9/H9</f>
        <v>0.11824934752057821</v>
      </c>
      <c r="K9" s="40"/>
    </row>
    <row r="10" spans="1:11" ht="12.75">
      <c r="A10" s="46" t="s">
        <v>15</v>
      </c>
      <c r="B10" s="47" t="s">
        <v>10</v>
      </c>
      <c r="C10" s="47" t="s">
        <v>16</v>
      </c>
      <c r="D10" s="47" t="s">
        <v>12</v>
      </c>
      <c r="E10" s="47" t="s">
        <v>10</v>
      </c>
      <c r="F10" s="47" t="s">
        <v>10</v>
      </c>
      <c r="G10" s="47"/>
      <c r="H10" s="48">
        <v>39859.2</v>
      </c>
      <c r="I10" s="48">
        <v>5610.5</v>
      </c>
      <c r="J10" s="49">
        <f t="shared" si="0"/>
        <v>0.1407579680475273</v>
      </c>
      <c r="K10" s="40"/>
    </row>
    <row r="11" spans="1:11" ht="12.75">
      <c r="A11" s="46" t="s">
        <v>17</v>
      </c>
      <c r="B11" s="47" t="s">
        <v>10</v>
      </c>
      <c r="C11" s="47" t="s">
        <v>18</v>
      </c>
      <c r="D11" s="47" t="s">
        <v>12</v>
      </c>
      <c r="E11" s="47" t="s">
        <v>10</v>
      </c>
      <c r="F11" s="47" t="s">
        <v>10</v>
      </c>
      <c r="G11" s="47"/>
      <c r="H11" s="48">
        <v>155633.6</v>
      </c>
      <c r="I11" s="48">
        <v>16763</v>
      </c>
      <c r="J11" s="49">
        <f t="shared" si="0"/>
        <v>0.10770810416259728</v>
      </c>
      <c r="K11" s="40"/>
    </row>
    <row r="12" spans="1:11" ht="12.75">
      <c r="A12" s="46" t="s">
        <v>19</v>
      </c>
      <c r="B12" s="47" t="s">
        <v>10</v>
      </c>
      <c r="C12" s="47" t="s">
        <v>20</v>
      </c>
      <c r="D12" s="47" t="s">
        <v>12</v>
      </c>
      <c r="E12" s="47" t="s">
        <v>10</v>
      </c>
      <c r="F12" s="47" t="s">
        <v>10</v>
      </c>
      <c r="G12" s="47"/>
      <c r="H12" s="48">
        <v>670.1</v>
      </c>
      <c r="I12" s="48">
        <v>60</v>
      </c>
      <c r="J12" s="49">
        <f t="shared" si="0"/>
        <v>0.08953887479480674</v>
      </c>
      <c r="K12" s="41"/>
    </row>
    <row r="13" spans="1:11" ht="12.75">
      <c r="A13" s="46" t="s">
        <v>21</v>
      </c>
      <c r="B13" s="47" t="s">
        <v>10</v>
      </c>
      <c r="C13" s="47" t="s">
        <v>22</v>
      </c>
      <c r="D13" s="47" t="s">
        <v>12</v>
      </c>
      <c r="E13" s="47" t="s">
        <v>10</v>
      </c>
      <c r="F13" s="47" t="s">
        <v>10</v>
      </c>
      <c r="G13" s="47"/>
      <c r="H13" s="48">
        <v>675615.2</v>
      </c>
      <c r="I13" s="48">
        <v>144678.8</v>
      </c>
      <c r="J13" s="49">
        <f t="shared" si="0"/>
        <v>0.21414379072584513</v>
      </c>
      <c r="K13" s="40"/>
    </row>
    <row r="14" spans="1:11" ht="12.75">
      <c r="A14" s="46" t="s">
        <v>23</v>
      </c>
      <c r="B14" s="47" t="s">
        <v>10</v>
      </c>
      <c r="C14" s="47" t="s">
        <v>24</v>
      </c>
      <c r="D14" s="47" t="s">
        <v>12</v>
      </c>
      <c r="E14" s="47" t="s">
        <v>10</v>
      </c>
      <c r="F14" s="47" t="s">
        <v>10</v>
      </c>
      <c r="G14" s="47"/>
      <c r="H14" s="48">
        <v>60440.5</v>
      </c>
      <c r="I14" s="48">
        <v>12646.6</v>
      </c>
      <c r="J14" s="49">
        <f t="shared" si="0"/>
        <v>0.2092404927159769</v>
      </c>
      <c r="K14" s="40"/>
    </row>
    <row r="15" spans="1:11" ht="12.75">
      <c r="A15" s="46" t="s">
        <v>25</v>
      </c>
      <c r="B15" s="47" t="s">
        <v>10</v>
      </c>
      <c r="C15" s="47" t="s">
        <v>26</v>
      </c>
      <c r="D15" s="47" t="s">
        <v>12</v>
      </c>
      <c r="E15" s="47" t="s">
        <v>10</v>
      </c>
      <c r="F15" s="47" t="s">
        <v>10</v>
      </c>
      <c r="G15" s="47"/>
      <c r="H15" s="48">
        <v>547.5</v>
      </c>
      <c r="I15" s="48">
        <v>0</v>
      </c>
      <c r="J15" s="49">
        <f t="shared" si="0"/>
        <v>0</v>
      </c>
      <c r="K15" s="40"/>
    </row>
    <row r="16" spans="1:11" ht="12.75">
      <c r="A16" s="46" t="s">
        <v>27</v>
      </c>
      <c r="B16" s="47" t="s">
        <v>10</v>
      </c>
      <c r="C16" s="47" t="s">
        <v>28</v>
      </c>
      <c r="D16" s="47" t="s">
        <v>12</v>
      </c>
      <c r="E16" s="47" t="s">
        <v>10</v>
      </c>
      <c r="F16" s="47" t="s">
        <v>10</v>
      </c>
      <c r="G16" s="47"/>
      <c r="H16" s="48">
        <v>101240.4</v>
      </c>
      <c r="I16" s="48">
        <v>26844.4</v>
      </c>
      <c r="J16" s="49">
        <f t="shared" si="0"/>
        <v>0.2651550171670598</v>
      </c>
      <c r="K16" s="40"/>
    </row>
    <row r="17" spans="1:11" ht="12.75">
      <c r="A17" s="46" t="s">
        <v>29</v>
      </c>
      <c r="B17" s="47" t="s">
        <v>10</v>
      </c>
      <c r="C17" s="47" t="s">
        <v>28</v>
      </c>
      <c r="D17" s="47" t="s">
        <v>12</v>
      </c>
      <c r="E17" s="47" t="s">
        <v>10</v>
      </c>
      <c r="F17" s="47" t="s">
        <v>10</v>
      </c>
      <c r="G17" s="47"/>
      <c r="H17" s="48">
        <v>14934</v>
      </c>
      <c r="I17" s="48">
        <v>2232</v>
      </c>
      <c r="J17" s="49">
        <f>I17/H17</f>
        <v>0.14945761349939735</v>
      </c>
      <c r="K17" s="40"/>
    </row>
    <row r="18" spans="1:11" ht="12.75">
      <c r="A18" s="46" t="s">
        <v>30</v>
      </c>
      <c r="B18" s="47" t="s">
        <v>10</v>
      </c>
      <c r="C18" s="47" t="s">
        <v>28</v>
      </c>
      <c r="D18" s="47" t="s">
        <v>12</v>
      </c>
      <c r="E18" s="47" t="s">
        <v>10</v>
      </c>
      <c r="F18" s="47" t="s">
        <v>10</v>
      </c>
      <c r="G18" s="47"/>
      <c r="H18" s="48">
        <v>3428.4</v>
      </c>
      <c r="I18" s="48">
        <v>475</v>
      </c>
      <c r="J18" s="49">
        <f>I18/H18</f>
        <v>0.1385485940963715</v>
      </c>
      <c r="K18" s="40"/>
    </row>
    <row r="19" spans="1:11" ht="27.75" customHeight="1">
      <c r="A19" s="46" t="s">
        <v>31</v>
      </c>
      <c r="B19" s="47" t="s">
        <v>10</v>
      </c>
      <c r="C19" s="47" t="s">
        <v>28</v>
      </c>
      <c r="D19" s="47" t="s">
        <v>12</v>
      </c>
      <c r="E19" s="47" t="s">
        <v>10</v>
      </c>
      <c r="F19" s="47" t="s">
        <v>10</v>
      </c>
      <c r="G19" s="47"/>
      <c r="H19" s="48">
        <v>501.9</v>
      </c>
      <c r="I19" s="48">
        <v>0</v>
      </c>
      <c r="J19" s="49">
        <f>I19/H19</f>
        <v>0</v>
      </c>
      <c r="K19" s="40"/>
    </row>
    <row r="20" spans="1:11" ht="20.25" customHeight="1">
      <c r="A20" s="50" t="s">
        <v>32</v>
      </c>
      <c r="B20" s="51"/>
      <c r="C20" s="51"/>
      <c r="D20" s="51"/>
      <c r="E20" s="51"/>
      <c r="F20" s="51"/>
      <c r="G20" s="51"/>
      <c r="H20" s="52">
        <f>SUM(H8:H19)</f>
        <v>1133465.0999999996</v>
      </c>
      <c r="I20" s="52">
        <f>SUM(I8:I19)</f>
        <v>223656.55</v>
      </c>
      <c r="J20" s="53">
        <f>I20/H20</f>
        <v>0.197321073229339</v>
      </c>
      <c r="K20" s="42"/>
    </row>
    <row r="21" spans="1:10" ht="12.75">
      <c r="A21" s="43"/>
      <c r="B21" s="43"/>
      <c r="C21" s="43"/>
      <c r="D21" s="43"/>
      <c r="E21" s="43"/>
      <c r="F21" s="43"/>
      <c r="G21" s="43"/>
      <c r="H21" s="43"/>
      <c r="I21" s="43"/>
      <c r="J21" s="43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</sheetData>
  <sheetProtection/>
  <mergeCells count="15">
    <mergeCell ref="A1:H1"/>
    <mergeCell ref="A3:J3"/>
    <mergeCell ref="A4:J4"/>
    <mergeCell ref="H6:H7"/>
    <mergeCell ref="I6:I7"/>
    <mergeCell ref="J6:J7"/>
    <mergeCell ref="K6:K7"/>
    <mergeCell ref="I5:J5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VedunovaAA</cp:lastModifiedBy>
  <dcterms:created xsi:type="dcterms:W3CDTF">1996-10-08T23:32:33Z</dcterms:created>
  <dcterms:modified xsi:type="dcterms:W3CDTF">2014-04-03T07:59:00Z</dcterms:modified>
  <cp:category/>
  <cp:version/>
  <cp:contentType/>
  <cp:contentStatus/>
</cp:coreProperties>
</file>