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180" windowWidth="15255" windowHeight="6390"/>
  </bookViews>
  <sheets>
    <sheet name="Лист3" sheetId="3" r:id="rId1"/>
  </sheets>
  <definedNames>
    <definedName name="_xlnm.Print_Area" localSheetId="0">Лист3!$A$1:$K$107</definedName>
  </definedNames>
  <calcPr calcId="144525"/>
</workbook>
</file>

<file path=xl/calcChain.xml><?xml version="1.0" encoding="utf-8"?>
<calcChain xmlns="http://schemas.openxmlformats.org/spreadsheetml/2006/main">
  <c r="G41" i="3" l="1"/>
  <c r="G42" i="3"/>
  <c r="F41" i="3"/>
  <c r="F42" i="3"/>
  <c r="D83" i="3" l="1"/>
  <c r="D46" i="3"/>
  <c r="F45" i="3"/>
  <c r="D7" i="3" l="1"/>
  <c r="F11" i="3" l="1"/>
  <c r="D40" i="3" l="1"/>
  <c r="C47" i="3" l="1"/>
  <c r="C73" i="3" l="1"/>
  <c r="G30" i="3"/>
  <c r="G29" i="3"/>
  <c r="D14" i="3" l="1"/>
  <c r="C8" i="3"/>
  <c r="D8" i="3"/>
  <c r="E7" i="3" l="1"/>
  <c r="F98" i="3"/>
  <c r="G87" i="3"/>
  <c r="F87" i="3"/>
  <c r="F38" i="3"/>
  <c r="G98" i="3" l="1"/>
  <c r="D94" i="3"/>
  <c r="E94" i="3"/>
  <c r="C94" i="3"/>
  <c r="C61" i="3"/>
  <c r="G94" i="3" l="1"/>
  <c r="F94" i="3"/>
  <c r="C7" i="3"/>
  <c r="D6" i="3"/>
  <c r="E6" i="3"/>
  <c r="C6" i="3"/>
  <c r="G102" i="3"/>
  <c r="F102" i="3"/>
  <c r="G99" i="3"/>
  <c r="F99" i="3"/>
  <c r="G93" i="3"/>
  <c r="G92" i="3"/>
  <c r="G91" i="3"/>
  <c r="F93" i="3"/>
  <c r="F92" i="3"/>
  <c r="F91" i="3"/>
  <c r="G86" i="3"/>
  <c r="G85" i="3"/>
  <c r="G84" i="3"/>
  <c r="G83" i="3"/>
  <c r="G82" i="3"/>
  <c r="F86" i="3"/>
  <c r="F85" i="3"/>
  <c r="F84" i="3"/>
  <c r="F83" i="3"/>
  <c r="G79" i="3"/>
  <c r="G78" i="3"/>
  <c r="G77" i="3"/>
  <c r="G76" i="3"/>
  <c r="G75" i="3"/>
  <c r="F79" i="3"/>
  <c r="F78" i="3"/>
  <c r="F77" i="3"/>
  <c r="F76" i="3"/>
  <c r="F75" i="3"/>
  <c r="G72" i="3"/>
  <c r="G71" i="3"/>
  <c r="G70" i="3"/>
  <c r="G69" i="3"/>
  <c r="F72" i="3"/>
  <c r="F71" i="3"/>
  <c r="F70" i="3"/>
  <c r="F69" i="3"/>
  <c r="G67" i="3"/>
  <c r="G66" i="3"/>
  <c r="G65" i="3"/>
  <c r="G64" i="3"/>
  <c r="F67" i="3"/>
  <c r="F66" i="3"/>
  <c r="F65" i="3"/>
  <c r="F64" i="3"/>
  <c r="G60" i="3"/>
  <c r="G59" i="3"/>
  <c r="G58" i="3"/>
  <c r="G57" i="3"/>
  <c r="G56" i="3"/>
  <c r="F60" i="3"/>
  <c r="F59" i="3"/>
  <c r="F58" i="3"/>
  <c r="F57" i="3"/>
  <c r="F56" i="3"/>
  <c r="G7" i="3" l="1"/>
  <c r="F6" i="3"/>
  <c r="G6" i="3"/>
  <c r="F7" i="3"/>
  <c r="G53" i="3"/>
  <c r="G52" i="3"/>
  <c r="G51" i="3"/>
  <c r="G50" i="3"/>
  <c r="G49" i="3"/>
  <c r="F53" i="3"/>
  <c r="F52" i="3"/>
  <c r="F51" i="3"/>
  <c r="F50" i="3"/>
  <c r="F49" i="3"/>
  <c r="G46" i="3"/>
  <c r="G45" i="3"/>
  <c r="G44" i="3"/>
  <c r="G43" i="3"/>
  <c r="F46" i="3"/>
  <c r="F44" i="3"/>
  <c r="F43" i="3"/>
  <c r="D31" i="3"/>
  <c r="E31" i="3"/>
  <c r="G39" i="3"/>
  <c r="G38" i="3"/>
  <c r="G37" i="3"/>
  <c r="G36" i="3"/>
  <c r="G35" i="3"/>
  <c r="G34" i="3"/>
  <c r="G33" i="3"/>
  <c r="F39" i="3"/>
  <c r="F37" i="3"/>
  <c r="F36" i="3"/>
  <c r="F35" i="3"/>
  <c r="F34" i="3"/>
  <c r="F33" i="3"/>
  <c r="G25" i="3"/>
  <c r="F30" i="3"/>
  <c r="F29" i="3"/>
  <c r="G24" i="3"/>
  <c r="G23" i="3"/>
  <c r="G22" i="3"/>
  <c r="F25" i="3"/>
  <c r="F24" i="3"/>
  <c r="F23" i="3"/>
  <c r="F22" i="3"/>
  <c r="G19" i="3"/>
  <c r="G18" i="3"/>
  <c r="G17" i="3"/>
  <c r="F19" i="3"/>
  <c r="F18" i="3"/>
  <c r="F17" i="3"/>
  <c r="G31" i="3" l="1"/>
  <c r="G13" i="3"/>
  <c r="G12" i="3"/>
  <c r="G11" i="3"/>
  <c r="G10" i="3"/>
  <c r="G9" i="3"/>
  <c r="F10" i="3"/>
  <c r="F9" i="3"/>
  <c r="F13" i="3"/>
  <c r="F12" i="3"/>
  <c r="E8" i="3"/>
  <c r="E14" i="3"/>
  <c r="C14" i="3"/>
  <c r="E88" i="3"/>
  <c r="D88" i="3"/>
  <c r="C88" i="3"/>
  <c r="E80" i="3"/>
  <c r="D80" i="3"/>
  <c r="C80" i="3"/>
  <c r="E73" i="3"/>
  <c r="D73" i="3"/>
  <c r="E68" i="3"/>
  <c r="D68" i="3"/>
  <c r="C68" i="3"/>
  <c r="E61" i="3"/>
  <c r="F61" i="3" s="1"/>
  <c r="D61" i="3"/>
  <c r="E54" i="3"/>
  <c r="D54" i="3"/>
  <c r="C54" i="3"/>
  <c r="E47" i="3"/>
  <c r="F47" i="3" s="1"/>
  <c r="D47" i="3"/>
  <c r="I46" i="3"/>
  <c r="H46" i="3"/>
  <c r="I45" i="3"/>
  <c r="H45" i="3"/>
  <c r="E40" i="3"/>
  <c r="C40" i="3"/>
  <c r="C31" i="3"/>
  <c r="F31" i="3" s="1"/>
  <c r="E26" i="3"/>
  <c r="D26" i="3"/>
  <c r="C26" i="3"/>
  <c r="E20" i="3"/>
  <c r="D20" i="3"/>
  <c r="C20" i="3"/>
  <c r="E5" i="3" l="1"/>
  <c r="F40" i="3"/>
  <c r="G40" i="3"/>
  <c r="F88" i="3"/>
  <c r="G88" i="3"/>
  <c r="F80" i="3"/>
  <c r="G80" i="3"/>
  <c r="G47" i="3"/>
  <c r="G26" i="3"/>
  <c r="F73" i="3"/>
  <c r="F68" i="3"/>
  <c r="F54" i="3"/>
  <c r="F26" i="3"/>
  <c r="G14" i="3"/>
  <c r="F14" i="3"/>
  <c r="G8" i="3"/>
  <c r="F8" i="3"/>
  <c r="G73" i="3"/>
  <c r="G68" i="3"/>
  <c r="G61" i="3"/>
  <c r="G54" i="3"/>
  <c r="G20" i="3"/>
  <c r="F20" i="3"/>
  <c r="C5" i="3"/>
  <c r="D5" i="3"/>
  <c r="I40" i="3"/>
  <c r="H40" i="3" l="1"/>
  <c r="F5" i="3"/>
  <c r="G5" i="3"/>
  <c r="I5" i="3" l="1"/>
  <c r="H5" i="3"/>
</calcChain>
</file>

<file path=xl/sharedStrings.xml><?xml version="1.0" encoding="utf-8"?>
<sst xmlns="http://schemas.openxmlformats.org/spreadsheetml/2006/main" count="227" uniqueCount="153">
  <si>
    <t>№ п/п</t>
  </si>
  <si>
    <t>Наименование программы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</si>
  <si>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</si>
  <si>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</si>
  <si>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</si>
  <si>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</si>
  <si>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</si>
  <si>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</si>
  <si>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</si>
  <si>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</si>
  <si>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</si>
  <si>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</si>
  <si>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</si>
  <si>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</si>
  <si>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</si>
  <si>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</si>
  <si>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</si>
  <si>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</si>
  <si>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</si>
  <si>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</si>
  <si>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</si>
  <si>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</si>
  <si>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</si>
  <si>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</si>
  <si>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</si>
  <si>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</si>
  <si>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</si>
  <si>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</si>
  <si>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</si>
  <si>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</si>
  <si>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</si>
  <si>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15</t>
  </si>
  <si>
    <t>16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</si>
  <si>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</si>
  <si>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ИТОГО, в том числе:</t>
  </si>
  <si>
    <t xml:space="preserve">межбюджетные трансферты, поступающие из средств федерального бюджета
</t>
  </si>
  <si>
    <t xml:space="preserve">межбюджетные трансферты, поступающие из средств областного бюджета
</t>
  </si>
  <si>
    <t>Планируемый объем бюджетных ассигнований в соответствии с решением о бюджете, тыс. рублей</t>
  </si>
  <si>
    <t xml:space="preserve">Исполнение в отчетном периоде, тыс. рублей
</t>
  </si>
  <si>
    <t xml:space="preserve">Исполнение в отчетном периоде в соответствии с решением о бюджете, процентов
</t>
  </si>
  <si>
    <t xml:space="preserve">Исполнение в отчетном периоде в соответствии со сводной бюджетной росписью с учетом изменений, процентов
</t>
  </si>
  <si>
    <t>5</t>
  </si>
  <si>
    <t>6</t>
  </si>
  <si>
    <t>7</t>
  </si>
  <si>
    <t>-</t>
  </si>
  <si>
    <t>10</t>
  </si>
  <si>
    <t>11</t>
  </si>
  <si>
    <t>12</t>
  </si>
  <si>
    <t>17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</si>
  <si>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</si>
  <si>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</si>
  <si>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</si>
  <si>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</si>
  <si>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</si>
  <si>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</si>
  <si>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</si>
  <si>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</si>
  <si>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</si>
  <si>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</si>
  <si>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</si>
  <si>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</si>
  <si>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</si>
  <si>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</si>
  <si>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</si>
  <si>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</si>
  <si>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</si>
  <si>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</si>
  <si>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</si>
  <si>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</si>
  <si>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</si>
  <si>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</si>
  <si>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</si>
  <si>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</si>
  <si>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</si>
  <si>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</si>
  <si>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</si>
  <si>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</si>
  <si>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</si>
  <si>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</si>
  <si>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</si>
  <si>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</si>
  <si>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</si>
  <si>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</si>
  <si>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</si>
  <si>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</si>
  <si>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</si>
  <si>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</si>
  <si>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</si>
  <si>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</si>
  <si>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</si>
  <si>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</si>
  <si>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</si>
  <si>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</si>
  <si>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</si>
  <si>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</si>
  <si>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</si>
  <si>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</si>
  <si>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</si>
  <si>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</si>
  <si>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</si>
  <si>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</si>
  <si>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</si>
  <si>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</si>
  <si>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</si>
  <si>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</si>
  <si>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</si>
  <si>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</si>
  <si>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</si>
  <si>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</si>
  <si>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</si>
  <si>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</si>
  <si>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</si>
  <si>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</si>
  <si>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Исполнитель: Фролова Н.С.</t>
  </si>
  <si>
    <t>8(34356) 4-22-64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</si>
  <si>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</si>
  <si>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>Муниципальная программа «Развитие транспортной инфраструктуры, дорожного хозяйства в Невьянском городском округе до 2024 года», в том числе: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</si>
  <si>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</si>
  <si>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 xml:space="preserve">Планируемый объем бюджетных ассигнований в соответствии со сводной бюджетной росписью с учетом изменений,             тыс. рублей
</t>
  </si>
  <si>
    <t>Подпрограмма «Комплексное благоустройство дворовых территорий Невьянского городского округа»</t>
  </si>
  <si>
    <t>Подпрограмма «Комплексное благоустройство общественных территорий Невьянского городского округа»</t>
  </si>
  <si>
    <t>Муниципальная программа «Обеспечение общественной безопасности населения Невьянского городского округа до 2027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</si>
  <si>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2027 года», в 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</si>
  <si>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2027 года»,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</si>
  <si>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2027 года», в том числе:</t>
  </si>
  <si>
    <t>Муниципальная программа «Развитие системы образования в Невьянском городском округе до 2027 года»,  в том числе:</t>
  </si>
  <si>
    <t>Подпрограмма «Обеспечение реализации муниципальной программы «Развитие муниципальной системы образования в Невьянском городском округе до 2027 года»</t>
  </si>
  <si>
    <t>Муниципальная программа «Развитие культуры и туризма в Невьянском городском округе до 2027 года»</t>
  </si>
  <si>
    <t>Подпрограмма «Обеспечение реализации  программы «Развитие культуры и туризма в Невьянском городском округе до 2027 года»</t>
  </si>
  <si>
    <t>Муниципальная программа «Социальная поддержка и социальное обслуживание населения Невьянского городского округа до 2027 года», в том числе:</t>
  </si>
  <si>
    <t>Муниципальная программа «Развитие физической культуры, спорта и молодежной политики в Невьянском городском округе до 2027 года»,  в том числе:</t>
  </si>
  <si>
    <t>Муниципальная программа «Содействие социально-экономическому развитию Невьянского городского округа до 2027 года», в том числе:</t>
  </si>
  <si>
    <t>Подпрограмма «Развитие  агропромышленного комплекса, потребительского рынка в Невьянском городском округе до 2027 года»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</si>
  <si>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2027 года»</t>
  </si>
  <si>
    <t>Муниципальная программа «Управление муниципальными финансами Невьянского городского округа до 2027 года»,  в том числе:</t>
  </si>
  <si>
    <t>Подпрограмма «Обеспечение реализации муниципальной программы «Управление муниципальными финансами Невьянского городского округа до 2027 года»</t>
  </si>
  <si>
    <t>Муниципальная программа «Совершенствование муниципального управления на территории Невьянского городского округа до 2027 года»,  в том числе:</t>
  </si>
  <si>
    <t>Подпрограмма «Энергосбережение и повышение энергетической эффективности в Невьянском городском округе на 2020-2027 годы»</t>
  </si>
  <si>
    <t>Подпрограмма «Развитие туризма в Невьянском городском округе на 2020-2027 годы»</t>
  </si>
  <si>
    <t>Подпрограмма «Развитие культуры в Невьянском городском округе» на 2020-2027 годы</t>
  </si>
  <si>
    <t>Подпрограмма «Дополнительные меры социальной поддержки населения Невьянского городского округа на 2020 -2027 годы»</t>
  </si>
  <si>
    <t>Подпрограмма «Адресная поддержка населения Невьянского городского округа  на 2020-2027 годы»</t>
  </si>
  <si>
    <t>Подпрограмма «Патриотическое воспитание  и подготовка к военной службе молодежи в   Невьянском городском округе на 2020 - 2027 годы»</t>
  </si>
  <si>
    <t>Подпрограмма «Комплексное развитие сельских территорий Невьянского городского округа на 2020-2027 годы»</t>
  </si>
  <si>
    <t>Подпрограмма «Содействие развитию малого и среднего предпринимательства в Невьянском городском округе на 2020-2027 годы»</t>
  </si>
  <si>
    <t>Подпрограмма «Поддержка социально ориентированных некоммерческих организаций в Невьянском городском округе на 2020-2027 годы»</t>
  </si>
  <si>
    <t>Подпрограмма «Противодействие коррупции в Невьянском городском округе на 2020- 2027 годы»</t>
  </si>
  <si>
    <t>Подпрограмма  «Обеспечение реализации муниципальной программы «Совершенствование муниципального управления на территории Невьянского городского округа на 2020-2027 годы»</t>
  </si>
  <si>
    <t>Муниципальная программа «Новое качество жизни жителей Невьянского городского округа до 2020 - 2027 года»,  в том числе:</t>
  </si>
  <si>
    <t>Муниципальная программа «Формирование современной городской среды на территории Невьянского городского округа в период 2020-2027 годы»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</si>
  <si>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2020-2027 годы» </t>
  </si>
  <si>
    <t xml:space="preserve">Муниципальная программа «Профилактика терроризма, а также минимизация и (или) ликвидация последствий его проявлений в Невьянском городском округе до 2027 года» </t>
  </si>
  <si>
    <t>на 01.04.2023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</si>
</sst>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b/>
      <i/>
      <sz val="14"/>
      <color indexed="8"/>
      <name val="Liberation Serif"/>
      <family val="1"/>
      <charset val="204"/>
    </font>
    <font>
      <i/>
      <sz val="14"/>
      <color indexed="8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4"/>
      <name val="Liberation Serif"/>
      <family val="1"/>
      <charset val="204"/>
    </font>
    <font>
      <sz val="10"/>
      <color indexed="8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right" vertical="top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/>
    </xf>
    <xf numFmtId="4" fontId="8" fillId="0" borderId="0" xfId="0" applyNumberFormat="1" applyFont="1"/>
    <xf numFmtId="2" fontId="8" fillId="0" borderId="0" xfId="0" applyNumberFormat="1" applyFont="1"/>
    <xf numFmtId="4" fontId="9" fillId="0" borderId="0" xfId="0" applyNumberFormat="1" applyFont="1"/>
    <xf numFmtId="0" fontId="8" fillId="0" borderId="0" xfId="0" applyFont="1" applyFill="1"/>
    <xf numFmtId="4" fontId="8" fillId="0" borderId="0" xfId="0" applyNumberFormat="1" applyFont="1" applyFill="1"/>
    <xf numFmtId="0" fontId="10" fillId="0" borderId="1" xfId="0" applyFont="1" applyBorder="1" applyAlignment="1">
      <alignment horizontal="center" vertical="top" wrapText="1"/>
    </xf>
    <xf numFmtId="0" fontId="3" fillId="0" borderId="0" xfId="0" applyFont="1"/>
    <xf numFmtId="4" fontId="9" fillId="0" borderId="1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10" fontId="4" fillId="0" borderId="1" xfId="0" applyNumberFormat="1" applyFont="1" applyFill="1" applyBorder="1" applyAlignment="1">
      <alignment horizontal="right" vertical="top" wrapText="1"/>
    </xf>
    <xf numFmtId="10" fontId="6" fillId="0" borderId="1" xfId="0" applyNumberFormat="1" applyFont="1" applyFill="1" applyBorder="1" applyAlignment="1">
      <alignment horizontal="right" vertical="top" wrapText="1"/>
    </xf>
    <xf numFmtId="10" fontId="6" fillId="0" borderId="1" xfId="0" applyNumberFormat="1" applyFont="1" applyFill="1" applyBorder="1" applyAlignment="1">
      <alignment horizontal="right" vertical="top"/>
    </xf>
    <xf numFmtId="10" fontId="7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06"/>
  <sheetViews>
    <sheetView tabSelected="1" view="pageBreakPreview" zoomScale="104" zoomScaleSheetLayoutView="104" workbookViewId="0">
      <selection activeCell="E10" sqref="E10"/>
    </sheetView>
  </sheetViews>
  <sheetFormatPr defaultRowHeight="18" x14ac:dyDescent="0.25"/>
  <cols>
    <col min="1" max="1" width="5.28515625" style="22" customWidth="1"/>
    <col min="2" max="2" width="51.140625" style="23" customWidth="1"/>
    <col min="3" max="3" width="18.85546875" style="33" customWidth="1"/>
    <col min="4" max="4" width="19.28515625" style="24" customWidth="1"/>
    <col min="5" max="5" width="17.42578125" style="24" customWidth="1"/>
    <col min="6" max="6" width="15.28515625" style="24" customWidth="1"/>
    <col min="7" max="7" width="17.28515625" style="24" customWidth="1"/>
    <col min="8" max="9" width="14" style="21" hidden="1" customWidth="1"/>
    <col min="10" max="10" width="9.5703125" style="21" hidden="1" customWidth="1"/>
    <col min="11" max="11" width="3.7109375" style="21" customWidth="1"/>
    <col min="12" max="12" width="15.5703125" style="21" customWidth="1"/>
    <col min="13" max="13" width="11.42578125" style="21" bestFit="1" customWidth="1"/>
    <col min="14" max="16384" width="9.140625" style="21"/>
  </cols>
  <sheetData>
    <row r="2" spans="1:12" x14ac:dyDescent="0.25">
      <c r="A2" s="45" t="s">
        <v>33</v>
      </c>
      <c r="B2" s="45"/>
      <c r="C2" s="45"/>
      <c r="D2" s="45"/>
      <c r="E2" s="45"/>
      <c r="F2" s="45"/>
      <c r="G2" s="45"/>
    </row>
    <row r="3" spans="1:12" x14ac:dyDescent="0.25">
      <c r="D3" s="1" t="s">
        <v>152</v>
      </c>
    </row>
    <row r="4" spans="1:12" s="31" customFormat="1" ht="114.75" x14ac:dyDescent="0.2">
      <c r="A4" s="30" t="s">
        <v>0</v>
      </c>
      <c r="B4" s="30" t="s">
        <v>1</v>
      </c>
      <c r="C4" s="34" t="s">
        <v>37</v>
      </c>
      <c r="D4" s="30" t="s">
        <v>118</v>
      </c>
      <c r="E4" s="30" t="s">
        <v>38</v>
      </c>
      <c r="F4" s="30" t="s">
        <v>39</v>
      </c>
      <c r="G4" s="30" t="s">
        <v>40</v>
      </c>
    </row>
    <row r="5" spans="1:12" x14ac:dyDescent="0.25">
      <c r="A5" s="14">
        <v>1</v>
      </c>
      <c r="B5" s="2" t="s">
        <v>34</v>
      </c>
      <c r="C5" s="3">
        <f t="shared" ref="C5:E7" si="0">SUM(C8+C14+C20+C26+C31+C40+C47+C54+C61+C68+C73+C80+C88+C94+C99+C102)</f>
        <v>2574529.4500000002</v>
      </c>
      <c r="D5" s="3">
        <f t="shared" si="0"/>
        <v>2577542.5600000005</v>
      </c>
      <c r="E5" s="3">
        <f t="shared" si="0"/>
        <v>467911.73999999993</v>
      </c>
      <c r="F5" s="36">
        <f t="shared" ref="F5" si="1">SUM(E5/C5)</f>
        <v>0.18174650905624712</v>
      </c>
      <c r="G5" s="36">
        <f t="shared" ref="G5:G14" si="2">SUM(E5/D5)</f>
        <v>0.18153405001390155</v>
      </c>
      <c r="H5" s="25">
        <f>G5-F5</f>
        <v>-2.1245904234556967E-4</v>
      </c>
      <c r="I5" s="25" t="e">
        <f>#REF!-#REF!</f>
        <v>#REF!</v>
      </c>
      <c r="J5" s="26"/>
      <c r="K5" s="27"/>
      <c r="L5" s="27"/>
    </row>
    <row r="6" spans="1:12" ht="54.75" customHeight="1" x14ac:dyDescent="0.25">
      <c r="A6" s="41">
        <v>2</v>
      </c>
      <c r="B6" s="4" t="s">
        <v>35</v>
      </c>
      <c r="C6" s="3">
        <f t="shared" si="0"/>
        <v>17928.379999999997</v>
      </c>
      <c r="D6" s="3">
        <f t="shared" si="0"/>
        <v>17928.379999999997</v>
      </c>
      <c r="E6" s="3">
        <f t="shared" si="0"/>
        <v>6563.0099999999993</v>
      </c>
      <c r="F6" s="36">
        <f t="shared" ref="F6:F26" si="3">SUM(E6/C6)</f>
        <v>0.36606821140560386</v>
      </c>
      <c r="G6" s="36">
        <f t="shared" si="2"/>
        <v>0.36606821140560386</v>
      </c>
      <c r="H6" s="25"/>
      <c r="I6" s="25"/>
      <c r="J6" s="26"/>
      <c r="K6" s="27"/>
      <c r="L6" s="27"/>
    </row>
    <row r="7" spans="1:12" ht="55.5" customHeight="1" x14ac:dyDescent="0.25">
      <c r="A7" s="42"/>
      <c r="B7" s="4" t="s">
        <v>36</v>
      </c>
      <c r="C7" s="3">
        <f t="shared" si="0"/>
        <v>1158540.54</v>
      </c>
      <c r="D7" s="3">
        <f t="shared" si="0"/>
        <v>1161553.6500000001</v>
      </c>
      <c r="E7" s="3">
        <f t="shared" si="0"/>
        <v>226095.06999999998</v>
      </c>
      <c r="F7" s="36">
        <f t="shared" si="3"/>
        <v>0.19515507847485422</v>
      </c>
      <c r="G7" s="36">
        <f t="shared" si="2"/>
        <v>0.1946488395090489</v>
      </c>
      <c r="H7" s="25"/>
      <c r="I7" s="25"/>
      <c r="J7" s="26"/>
      <c r="K7" s="27"/>
      <c r="L7" s="27"/>
    </row>
    <row r="8" spans="1:12" ht="90" x14ac:dyDescent="0.25">
      <c r="A8" s="14">
        <v>3</v>
      </c>
      <c r="B8" s="2" t="s">
        <v>136</v>
      </c>
      <c r="C8" s="3">
        <f>SUM(C11:C13)</f>
        <v>101352.86</v>
      </c>
      <c r="D8" s="3">
        <f>SUM(D11:D13)</f>
        <v>101352.86</v>
      </c>
      <c r="E8" s="3">
        <f t="shared" ref="E8" si="4">SUM(E11:E13)</f>
        <v>16995.82</v>
      </c>
      <c r="F8" s="36">
        <f t="shared" si="3"/>
        <v>0.16768959455115523</v>
      </c>
      <c r="G8" s="36">
        <f t="shared" si="2"/>
        <v>0.16768959455115523</v>
      </c>
    </row>
    <row r="9" spans="1:12" ht="57" customHeight="1" x14ac:dyDescent="0.25">
      <c r="A9" s="43">
        <v>4</v>
      </c>
      <c r="B9" s="5" t="s">
        <v>35</v>
      </c>
      <c r="C9" s="6">
        <v>10</v>
      </c>
      <c r="D9" s="6">
        <v>10</v>
      </c>
      <c r="E9" s="6">
        <v>2.62</v>
      </c>
      <c r="F9" s="37">
        <f t="shared" si="3"/>
        <v>0.26200000000000001</v>
      </c>
      <c r="G9" s="37">
        <f t="shared" si="2"/>
        <v>0.26200000000000001</v>
      </c>
    </row>
    <row r="10" spans="1:12" ht="57" customHeight="1" x14ac:dyDescent="0.25">
      <c r="A10" s="44"/>
      <c r="B10" s="5" t="s">
        <v>36</v>
      </c>
      <c r="C10" s="6">
        <v>476.6</v>
      </c>
      <c r="D10" s="6">
        <v>476.6</v>
      </c>
      <c r="E10" s="6">
        <v>13.76</v>
      </c>
      <c r="F10" s="37">
        <f t="shared" si="3"/>
        <v>2.8871170793117917E-2</v>
      </c>
      <c r="G10" s="37">
        <f t="shared" si="2"/>
        <v>2.8871170793117917E-2</v>
      </c>
    </row>
    <row r="11" spans="1:12" ht="38.25" customHeight="1" x14ac:dyDescent="0.25">
      <c r="A11" s="15" t="s">
        <v>41</v>
      </c>
      <c r="B11" s="7" t="s">
        <v>2</v>
      </c>
      <c r="C11" s="8">
        <v>189</v>
      </c>
      <c r="D11" s="8">
        <v>189</v>
      </c>
      <c r="E11" s="8">
        <v>13.11</v>
      </c>
      <c r="F11" s="36">
        <f>SUM(E11/C11)</f>
        <v>6.9365079365079366E-2</v>
      </c>
      <c r="G11" s="36">
        <f t="shared" si="2"/>
        <v>6.9365079365079366E-2</v>
      </c>
    </row>
    <row r="12" spans="1:12" ht="54" x14ac:dyDescent="0.25">
      <c r="A12" s="15" t="s">
        <v>42</v>
      </c>
      <c r="B12" s="7" t="s">
        <v>146</v>
      </c>
      <c r="C12" s="8">
        <v>20</v>
      </c>
      <c r="D12" s="8">
        <v>20</v>
      </c>
      <c r="E12" s="32">
        <v>0</v>
      </c>
      <c r="F12" s="36">
        <f t="shared" si="3"/>
        <v>0</v>
      </c>
      <c r="G12" s="36">
        <f t="shared" si="2"/>
        <v>0</v>
      </c>
    </row>
    <row r="13" spans="1:12" ht="90" x14ac:dyDescent="0.25">
      <c r="A13" s="15" t="s">
        <v>43</v>
      </c>
      <c r="B13" s="7" t="s">
        <v>147</v>
      </c>
      <c r="C13" s="8">
        <v>101143.86</v>
      </c>
      <c r="D13" s="8">
        <v>101143.86</v>
      </c>
      <c r="E13" s="8">
        <v>16982.71</v>
      </c>
      <c r="F13" s="36">
        <f t="shared" si="3"/>
        <v>0.16790648488202842</v>
      </c>
      <c r="G13" s="36">
        <f t="shared" si="2"/>
        <v>0.16790648488202842</v>
      </c>
    </row>
    <row r="14" spans="1:12" ht="90" x14ac:dyDescent="0.25">
      <c r="A14" s="14">
        <v>8</v>
      </c>
      <c r="B14" s="2" t="s">
        <v>121</v>
      </c>
      <c r="C14" s="3">
        <f>SUM(C17:C19)</f>
        <v>12987.42</v>
      </c>
      <c r="D14" s="3">
        <f>SUM(D17:D19)</f>
        <v>12987.42</v>
      </c>
      <c r="E14" s="3">
        <f t="shared" ref="E14" si="5">SUM(E17:E19)</f>
        <v>1927.21</v>
      </c>
      <c r="F14" s="36">
        <f t="shared" si="3"/>
        <v>0.14839051944112072</v>
      </c>
      <c r="G14" s="36">
        <f t="shared" si="2"/>
        <v>0.14839051944112072</v>
      </c>
    </row>
    <row r="15" spans="1:12" ht="55.5" customHeight="1" x14ac:dyDescent="0.25">
      <c r="A15" s="43">
        <v>9</v>
      </c>
      <c r="B15" s="5" t="s">
        <v>35</v>
      </c>
      <c r="C15" s="6">
        <v>0</v>
      </c>
      <c r="D15" s="6">
        <v>0</v>
      </c>
      <c r="E15" s="6">
        <v>0</v>
      </c>
      <c r="F15" s="37" t="s">
        <v>44</v>
      </c>
      <c r="G15" s="37" t="s">
        <v>44</v>
      </c>
    </row>
    <row r="16" spans="1:12" ht="55.5" customHeight="1" x14ac:dyDescent="0.25">
      <c r="A16" s="44"/>
      <c r="B16" s="5" t="s">
        <v>36</v>
      </c>
      <c r="C16" s="6">
        <v>0</v>
      </c>
      <c r="D16" s="6">
        <v>0</v>
      </c>
      <c r="E16" s="6">
        <v>0</v>
      </c>
      <c r="F16" s="37" t="s">
        <v>44</v>
      </c>
      <c r="G16" s="37" t="s">
        <v>44</v>
      </c>
    </row>
    <row r="17" spans="1:7" ht="54" x14ac:dyDescent="0.25">
      <c r="A17" s="15" t="s">
        <v>45</v>
      </c>
      <c r="B17" s="7" t="s">
        <v>3</v>
      </c>
      <c r="C17" s="8">
        <v>8260.52</v>
      </c>
      <c r="D17" s="8">
        <v>8260.52</v>
      </c>
      <c r="E17" s="8">
        <v>1462.4</v>
      </c>
      <c r="F17" s="36">
        <f t="shared" si="3"/>
        <v>0.17703485979090905</v>
      </c>
      <c r="G17" s="36">
        <f t="shared" ref="G17:G26" si="6">SUM(E17/D17)</f>
        <v>0.17703485979090905</v>
      </c>
    </row>
    <row r="18" spans="1:7" ht="36" x14ac:dyDescent="0.25">
      <c r="A18" s="15" t="s">
        <v>46</v>
      </c>
      <c r="B18" s="7" t="s">
        <v>4</v>
      </c>
      <c r="C18" s="8">
        <v>2593.9</v>
      </c>
      <c r="D18" s="8">
        <v>2593.9</v>
      </c>
      <c r="E18" s="8">
        <v>464.81</v>
      </c>
      <c r="F18" s="36">
        <f t="shared" si="3"/>
        <v>0.17919349242453447</v>
      </c>
      <c r="G18" s="36">
        <f t="shared" si="6"/>
        <v>0.17919349242453447</v>
      </c>
    </row>
    <row r="19" spans="1:7" ht="72" x14ac:dyDescent="0.25">
      <c r="A19" s="15" t="s">
        <v>47</v>
      </c>
      <c r="B19" s="7" t="s">
        <v>5</v>
      </c>
      <c r="C19" s="8">
        <v>2133</v>
      </c>
      <c r="D19" s="8">
        <v>2133</v>
      </c>
      <c r="E19" s="8">
        <v>0</v>
      </c>
      <c r="F19" s="36">
        <f t="shared" si="3"/>
        <v>0</v>
      </c>
      <c r="G19" s="36">
        <f t="shared" si="6"/>
        <v>0</v>
      </c>
    </row>
    <row r="20" spans="1:7" ht="73.5" customHeight="1" x14ac:dyDescent="0.25">
      <c r="A20" s="14">
        <v>13</v>
      </c>
      <c r="B20" s="2" t="s">
        <v>122</v>
      </c>
      <c r="C20" s="9">
        <f>SUM(C23:C25)</f>
        <v>266449.3</v>
      </c>
      <c r="D20" s="9">
        <f>SUM(D23:D25)</f>
        <v>266449.3</v>
      </c>
      <c r="E20" s="9">
        <f>SUM(E23:E25)</f>
        <v>2881.0699999999997</v>
      </c>
      <c r="F20" s="36">
        <f t="shared" si="3"/>
        <v>1.0812826305041897E-2</v>
      </c>
      <c r="G20" s="36">
        <f t="shared" si="6"/>
        <v>1.0812826305041897E-2</v>
      </c>
    </row>
    <row r="21" spans="1:7" ht="54.75" customHeight="1" x14ac:dyDescent="0.25">
      <c r="A21" s="43">
        <v>14</v>
      </c>
      <c r="B21" s="5" t="s">
        <v>35</v>
      </c>
      <c r="C21" s="10">
        <v>0</v>
      </c>
      <c r="D21" s="10">
        <v>0</v>
      </c>
      <c r="E21" s="10">
        <v>0</v>
      </c>
      <c r="F21" s="38" t="s">
        <v>44</v>
      </c>
      <c r="G21" s="37" t="s">
        <v>44</v>
      </c>
    </row>
    <row r="22" spans="1:7" ht="54.75" customHeight="1" x14ac:dyDescent="0.25">
      <c r="A22" s="44"/>
      <c r="B22" s="5" t="s">
        <v>36</v>
      </c>
      <c r="C22" s="10">
        <v>241369.38</v>
      </c>
      <c r="D22" s="10">
        <v>241369.38</v>
      </c>
      <c r="E22" s="10">
        <v>1657.1</v>
      </c>
      <c r="F22" s="37">
        <f t="shared" si="3"/>
        <v>6.8654110144377046E-3</v>
      </c>
      <c r="G22" s="37">
        <f t="shared" si="6"/>
        <v>6.8654110144377046E-3</v>
      </c>
    </row>
    <row r="23" spans="1:7" ht="72" x14ac:dyDescent="0.25">
      <c r="A23" s="15" t="s">
        <v>31</v>
      </c>
      <c r="B23" s="7" t="s">
        <v>6</v>
      </c>
      <c r="C23" s="19">
        <v>253095.63</v>
      </c>
      <c r="D23" s="19">
        <v>253095.63</v>
      </c>
      <c r="E23" s="19">
        <v>1673.84</v>
      </c>
      <c r="F23" s="39">
        <f t="shared" si="3"/>
        <v>6.6134685928792994E-3</v>
      </c>
      <c r="G23" s="39">
        <f t="shared" si="6"/>
        <v>6.6134685928792994E-3</v>
      </c>
    </row>
    <row r="24" spans="1:7" s="28" customFormat="1" ht="36" x14ac:dyDescent="0.25">
      <c r="A24" s="16" t="s">
        <v>32</v>
      </c>
      <c r="B24" s="11" t="s">
        <v>7</v>
      </c>
      <c r="C24" s="19">
        <v>10853.67</v>
      </c>
      <c r="D24" s="19">
        <v>10853.67</v>
      </c>
      <c r="E24" s="19">
        <v>1207.23</v>
      </c>
      <c r="F24" s="39">
        <f t="shared" si="3"/>
        <v>0.1112278151077009</v>
      </c>
      <c r="G24" s="39">
        <f t="shared" si="6"/>
        <v>0.1112278151077009</v>
      </c>
    </row>
    <row r="25" spans="1:7" ht="36" x14ac:dyDescent="0.25">
      <c r="A25" s="15" t="s">
        <v>48</v>
      </c>
      <c r="B25" s="7" t="s">
        <v>8</v>
      </c>
      <c r="C25" s="19">
        <v>2500</v>
      </c>
      <c r="D25" s="19">
        <v>2500</v>
      </c>
      <c r="E25" s="19">
        <v>0</v>
      </c>
      <c r="F25" s="39">
        <f t="shared" si="3"/>
        <v>0</v>
      </c>
      <c r="G25" s="39">
        <f t="shared" si="6"/>
        <v>0</v>
      </c>
    </row>
    <row r="26" spans="1:7" ht="90" x14ac:dyDescent="0.25">
      <c r="A26" s="14">
        <v>18</v>
      </c>
      <c r="B26" s="2" t="s">
        <v>116</v>
      </c>
      <c r="C26" s="3">
        <f>SUM(C29:C30)</f>
        <v>192579.02</v>
      </c>
      <c r="D26" s="3">
        <f>SUM(D29:D30)</f>
        <v>192579.02</v>
      </c>
      <c r="E26" s="3">
        <f>SUM(E29:E30)</f>
        <v>3672.36</v>
      </c>
      <c r="F26" s="39">
        <f t="shared" si="3"/>
        <v>1.9069366953887293E-2</v>
      </c>
      <c r="G26" s="39">
        <f t="shared" si="6"/>
        <v>1.9069366953887293E-2</v>
      </c>
    </row>
    <row r="27" spans="1:7" ht="54.75" customHeight="1" x14ac:dyDescent="0.25">
      <c r="A27" s="43">
        <v>19</v>
      </c>
      <c r="B27" s="5" t="s">
        <v>35</v>
      </c>
      <c r="C27" s="6">
        <v>0</v>
      </c>
      <c r="D27" s="6">
        <v>0</v>
      </c>
      <c r="E27" s="6">
        <v>0</v>
      </c>
      <c r="F27" s="37" t="s">
        <v>44</v>
      </c>
      <c r="G27" s="37" t="s">
        <v>44</v>
      </c>
    </row>
    <row r="28" spans="1:7" ht="54.75" customHeight="1" x14ac:dyDescent="0.25">
      <c r="A28" s="44"/>
      <c r="B28" s="5" t="s">
        <v>36</v>
      </c>
      <c r="C28" s="6">
        <v>0</v>
      </c>
      <c r="D28" s="6">
        <v>0</v>
      </c>
      <c r="E28" s="6">
        <v>0</v>
      </c>
      <c r="F28" s="37" t="s">
        <v>44</v>
      </c>
      <c r="G28" s="37" t="s">
        <v>44</v>
      </c>
    </row>
    <row r="29" spans="1:7" ht="36" x14ac:dyDescent="0.25">
      <c r="A29" s="15" t="s">
        <v>49</v>
      </c>
      <c r="B29" s="7" t="s">
        <v>9</v>
      </c>
      <c r="C29" s="8">
        <v>189815.02</v>
      </c>
      <c r="D29" s="8">
        <v>189815.02</v>
      </c>
      <c r="E29" s="8">
        <v>3672.36</v>
      </c>
      <c r="F29" s="39">
        <f t="shared" ref="F29:F61" si="7">SUM(E29/C29)</f>
        <v>1.9347046403387889E-2</v>
      </c>
      <c r="G29" s="39">
        <f>SUM(E29/D29)</f>
        <v>1.9347046403387889E-2</v>
      </c>
    </row>
    <row r="30" spans="1:7" ht="36" x14ac:dyDescent="0.25">
      <c r="A30" s="15" t="s">
        <v>50</v>
      </c>
      <c r="B30" s="7" t="s">
        <v>10</v>
      </c>
      <c r="C30" s="8">
        <v>2764</v>
      </c>
      <c r="D30" s="8">
        <v>2764</v>
      </c>
      <c r="E30" s="8">
        <v>0</v>
      </c>
      <c r="F30" s="39">
        <f t="shared" si="7"/>
        <v>0</v>
      </c>
      <c r="G30" s="39">
        <f>SUM(E30/D30)</f>
        <v>0</v>
      </c>
    </row>
    <row r="31" spans="1:7" ht="92.25" customHeight="1" x14ac:dyDescent="0.25">
      <c r="A31" s="17" t="s">
        <v>51</v>
      </c>
      <c r="B31" s="2" t="s">
        <v>123</v>
      </c>
      <c r="C31" s="3">
        <f>SUM(C34:C39)</f>
        <v>133081.76</v>
      </c>
      <c r="D31" s="3">
        <f t="shared" ref="D31:E31" si="8">SUM(D34:D39)</f>
        <v>133081.76</v>
      </c>
      <c r="E31" s="3">
        <f t="shared" si="8"/>
        <v>14165.099999999999</v>
      </c>
      <c r="F31" s="36">
        <f t="shared" si="7"/>
        <v>0.10643907925473782</v>
      </c>
      <c r="G31" s="36">
        <f t="shared" ref="G31:G61" si="9">SUM(E31/D31)</f>
        <v>0.10643907925473782</v>
      </c>
    </row>
    <row r="32" spans="1:7" ht="53.25" customHeight="1" x14ac:dyDescent="0.25">
      <c r="A32" s="48" t="s">
        <v>52</v>
      </c>
      <c r="B32" s="5" t="s">
        <v>35</v>
      </c>
      <c r="C32" s="6">
        <v>0</v>
      </c>
      <c r="D32" s="6">
        <v>0</v>
      </c>
      <c r="E32" s="6">
        <v>0</v>
      </c>
      <c r="F32" s="37" t="s">
        <v>44</v>
      </c>
      <c r="G32" s="37" t="s">
        <v>44</v>
      </c>
    </row>
    <row r="33" spans="1:12" ht="53.25" customHeight="1" x14ac:dyDescent="0.25">
      <c r="A33" s="49"/>
      <c r="B33" s="5" t="s">
        <v>36</v>
      </c>
      <c r="C33" s="6">
        <v>2458.3000000000002</v>
      </c>
      <c r="D33" s="6">
        <v>2458.3000000000002</v>
      </c>
      <c r="E33" s="6">
        <v>135.47999999999999</v>
      </c>
      <c r="F33" s="37">
        <f t="shared" si="7"/>
        <v>5.5111255745840616E-2</v>
      </c>
      <c r="G33" s="37">
        <f t="shared" si="9"/>
        <v>5.5111255745840616E-2</v>
      </c>
    </row>
    <row r="34" spans="1:12" ht="90" x14ac:dyDescent="0.25">
      <c r="A34" s="15" t="s">
        <v>53</v>
      </c>
      <c r="B34" s="7" t="s">
        <v>11</v>
      </c>
      <c r="C34" s="8">
        <v>48803.05</v>
      </c>
      <c r="D34" s="8">
        <v>48803.05</v>
      </c>
      <c r="E34" s="8">
        <v>0</v>
      </c>
      <c r="F34" s="39">
        <f t="shared" si="7"/>
        <v>0</v>
      </c>
      <c r="G34" s="39">
        <f t="shared" si="9"/>
        <v>0</v>
      </c>
    </row>
    <row r="35" spans="1:12" ht="54" x14ac:dyDescent="0.25">
      <c r="A35" s="15" t="s">
        <v>54</v>
      </c>
      <c r="B35" s="7" t="s">
        <v>12</v>
      </c>
      <c r="C35" s="8">
        <v>9461</v>
      </c>
      <c r="D35" s="8">
        <v>9461</v>
      </c>
      <c r="E35" s="8">
        <v>955.05</v>
      </c>
      <c r="F35" s="39">
        <f t="shared" si="7"/>
        <v>0.10094598879611034</v>
      </c>
      <c r="G35" s="39">
        <f t="shared" si="9"/>
        <v>0.10094598879611034</v>
      </c>
    </row>
    <row r="36" spans="1:12" ht="72" x14ac:dyDescent="0.25">
      <c r="A36" s="15" t="s">
        <v>55</v>
      </c>
      <c r="B36" s="7" t="s">
        <v>137</v>
      </c>
      <c r="C36" s="8">
        <v>11674</v>
      </c>
      <c r="D36" s="8">
        <v>11574</v>
      </c>
      <c r="E36" s="8">
        <v>1778.06</v>
      </c>
      <c r="F36" s="39">
        <f t="shared" si="7"/>
        <v>0.15230940551653246</v>
      </c>
      <c r="G36" s="39">
        <f t="shared" si="9"/>
        <v>0.15362536720235009</v>
      </c>
    </row>
    <row r="37" spans="1:12" ht="36" x14ac:dyDescent="0.25">
      <c r="A37" s="15" t="s">
        <v>56</v>
      </c>
      <c r="B37" s="7" t="s">
        <v>13</v>
      </c>
      <c r="C37" s="8">
        <v>50607.89</v>
      </c>
      <c r="D37" s="8">
        <v>50707.89</v>
      </c>
      <c r="E37" s="8">
        <v>9705.99</v>
      </c>
      <c r="F37" s="39">
        <f t="shared" si="7"/>
        <v>0.19178807889441746</v>
      </c>
      <c r="G37" s="39">
        <f t="shared" si="9"/>
        <v>0.19140985751921447</v>
      </c>
    </row>
    <row r="38" spans="1:12" ht="37.5" customHeight="1" x14ac:dyDescent="0.25">
      <c r="A38" s="15" t="s">
        <v>57</v>
      </c>
      <c r="B38" s="7" t="s">
        <v>14</v>
      </c>
      <c r="C38" s="8">
        <v>6926.82</v>
      </c>
      <c r="D38" s="8">
        <v>6926.82</v>
      </c>
      <c r="E38" s="8">
        <v>1600</v>
      </c>
      <c r="F38" s="39">
        <f t="shared" si="7"/>
        <v>0.23098622455903287</v>
      </c>
      <c r="G38" s="39">
        <f t="shared" si="9"/>
        <v>0.23098622455903287</v>
      </c>
    </row>
    <row r="39" spans="1:12" ht="54" x14ac:dyDescent="0.25">
      <c r="A39" s="15" t="s">
        <v>58</v>
      </c>
      <c r="B39" s="7" t="s">
        <v>15</v>
      </c>
      <c r="C39" s="8">
        <v>5609</v>
      </c>
      <c r="D39" s="8">
        <v>5609</v>
      </c>
      <c r="E39" s="8">
        <v>126</v>
      </c>
      <c r="F39" s="39">
        <f t="shared" si="7"/>
        <v>2.246389730789802E-2</v>
      </c>
      <c r="G39" s="39">
        <f t="shared" si="9"/>
        <v>2.246389730789802E-2</v>
      </c>
    </row>
    <row r="40" spans="1:12" ht="147.75" customHeight="1" x14ac:dyDescent="0.25">
      <c r="A40" s="17" t="s">
        <v>59</v>
      </c>
      <c r="B40" s="2" t="s">
        <v>124</v>
      </c>
      <c r="C40" s="3">
        <f>SUM(C43:C46)</f>
        <v>41498</v>
      </c>
      <c r="D40" s="3">
        <f>SUM(D43:D46)</f>
        <v>44511.11</v>
      </c>
      <c r="E40" s="3">
        <f>SUM(E43:E46)</f>
        <v>7129.8700000000008</v>
      </c>
      <c r="F40" s="36">
        <f t="shared" si="7"/>
        <v>0.17181237650007231</v>
      </c>
      <c r="G40" s="36">
        <f t="shared" si="9"/>
        <v>0.16018180629510251</v>
      </c>
      <c r="H40" s="25">
        <f>G40-F40</f>
        <v>-1.1630570204969798E-2</v>
      </c>
      <c r="I40" s="25" t="e">
        <f>#REF!-#REF!</f>
        <v>#REF!</v>
      </c>
      <c r="K40" s="29"/>
      <c r="L40" s="25"/>
    </row>
    <row r="41" spans="1:12" ht="57" customHeight="1" x14ac:dyDescent="0.25">
      <c r="A41" s="48" t="s">
        <v>60</v>
      </c>
      <c r="B41" s="40" t="s">
        <v>35</v>
      </c>
      <c r="C41" s="6">
        <v>602.78</v>
      </c>
      <c r="D41" s="6">
        <v>602.78</v>
      </c>
      <c r="E41" s="6">
        <v>532.45000000000005</v>
      </c>
      <c r="F41" s="39">
        <f t="shared" si="7"/>
        <v>0.88332393244633212</v>
      </c>
      <c r="G41" s="39">
        <f t="shared" si="9"/>
        <v>0.88332393244633212</v>
      </c>
      <c r="H41" s="25"/>
      <c r="I41" s="25"/>
      <c r="K41" s="29"/>
      <c r="L41" s="25"/>
    </row>
    <row r="42" spans="1:12" ht="54.75" customHeight="1" x14ac:dyDescent="0.25">
      <c r="A42" s="49"/>
      <c r="B42" s="40" t="s">
        <v>36</v>
      </c>
      <c r="C42" s="6">
        <v>2015.56</v>
      </c>
      <c r="D42" s="6">
        <v>5028.67</v>
      </c>
      <c r="E42" s="6">
        <v>1635.37</v>
      </c>
      <c r="F42" s="39">
        <f t="shared" si="7"/>
        <v>0.81137252178054731</v>
      </c>
      <c r="G42" s="39">
        <f t="shared" si="9"/>
        <v>0.32520925015958491</v>
      </c>
      <c r="H42" s="25"/>
      <c r="I42" s="25"/>
      <c r="K42" s="29"/>
      <c r="L42" s="25"/>
    </row>
    <row r="43" spans="1:12" ht="108" x14ac:dyDescent="0.25">
      <c r="A43" s="15" t="s">
        <v>61</v>
      </c>
      <c r="B43" s="7" t="s">
        <v>16</v>
      </c>
      <c r="C43" s="8">
        <v>34544</v>
      </c>
      <c r="D43" s="8">
        <v>34544</v>
      </c>
      <c r="E43" s="8">
        <v>4078.17</v>
      </c>
      <c r="F43" s="39">
        <f t="shared" si="7"/>
        <v>0.11805726030569709</v>
      </c>
      <c r="G43" s="39">
        <f t="shared" si="9"/>
        <v>0.11805726030569709</v>
      </c>
    </row>
    <row r="44" spans="1:12" ht="56.25" customHeight="1" x14ac:dyDescent="0.25">
      <c r="A44" s="15" t="s">
        <v>62</v>
      </c>
      <c r="B44" s="7" t="s">
        <v>17</v>
      </c>
      <c r="C44" s="8">
        <v>2430</v>
      </c>
      <c r="D44" s="8">
        <v>5443.11</v>
      </c>
      <c r="E44" s="8">
        <v>161.27000000000001</v>
      </c>
      <c r="F44" s="39">
        <f t="shared" si="7"/>
        <v>6.6366255144032923E-2</v>
      </c>
      <c r="G44" s="39">
        <f t="shared" si="9"/>
        <v>2.9628282360635742E-2</v>
      </c>
    </row>
    <row r="45" spans="1:12" s="28" customFormat="1" ht="90" x14ac:dyDescent="0.25">
      <c r="A45" s="16" t="s">
        <v>63</v>
      </c>
      <c r="B45" s="11" t="s">
        <v>115</v>
      </c>
      <c r="C45" s="8">
        <v>3770.81</v>
      </c>
      <c r="D45" s="8">
        <v>3770.81</v>
      </c>
      <c r="E45" s="8">
        <v>2890.43</v>
      </c>
      <c r="F45" s="39">
        <f>SUM(E45/C45)</f>
        <v>0.76652761608248621</v>
      </c>
      <c r="G45" s="39">
        <f t="shared" si="9"/>
        <v>0.76652761608248621</v>
      </c>
      <c r="H45" s="29">
        <f>G45-F45</f>
        <v>0</v>
      </c>
      <c r="I45" s="29" t="e">
        <f>#REF!-#REF!</f>
        <v>#REF!</v>
      </c>
      <c r="K45" s="29"/>
    </row>
    <row r="46" spans="1:12" ht="90" x14ac:dyDescent="0.25">
      <c r="A46" s="15" t="s">
        <v>64</v>
      </c>
      <c r="B46" s="7" t="s">
        <v>117</v>
      </c>
      <c r="C46" s="8">
        <v>753.19</v>
      </c>
      <c r="D46" s="8">
        <f>2768.64-2015.45</f>
        <v>753.18999999999983</v>
      </c>
      <c r="E46" s="8">
        <v>0</v>
      </c>
      <c r="F46" s="39">
        <f t="shared" si="7"/>
        <v>0</v>
      </c>
      <c r="G46" s="39">
        <f t="shared" si="9"/>
        <v>0</v>
      </c>
      <c r="H46" s="25">
        <f>G46-F46</f>
        <v>0</v>
      </c>
      <c r="I46" s="25" t="e">
        <f>#REF!-#REF!</f>
        <v>#REF!</v>
      </c>
      <c r="K46" s="29"/>
    </row>
    <row r="47" spans="1:12" ht="72" x14ac:dyDescent="0.25">
      <c r="A47" s="17" t="s">
        <v>65</v>
      </c>
      <c r="B47" s="2" t="s">
        <v>125</v>
      </c>
      <c r="C47" s="3">
        <f>SUM(C50:C53)</f>
        <v>1220194.02</v>
      </c>
      <c r="D47" s="3">
        <f>SUM(D50:D53)</f>
        <v>1220194.02</v>
      </c>
      <c r="E47" s="3">
        <f>SUM(E50:E53)</f>
        <v>298528.77999999997</v>
      </c>
      <c r="F47" s="39">
        <f>SUM(E47/C47)</f>
        <v>0.24465681285669633</v>
      </c>
      <c r="G47" s="39">
        <f t="shared" si="9"/>
        <v>0.24465681285669633</v>
      </c>
    </row>
    <row r="48" spans="1:12" ht="72" x14ac:dyDescent="0.25">
      <c r="A48" s="48" t="s">
        <v>66</v>
      </c>
      <c r="B48" s="40" t="s">
        <v>35</v>
      </c>
      <c r="C48" s="6">
        <v>0</v>
      </c>
      <c r="D48" s="6">
        <v>0</v>
      </c>
      <c r="E48" s="6">
        <v>0</v>
      </c>
      <c r="F48" s="37" t="s">
        <v>44</v>
      </c>
      <c r="G48" s="39" t="s">
        <v>44</v>
      </c>
    </row>
    <row r="49" spans="1:7" ht="72" x14ac:dyDescent="0.25">
      <c r="A49" s="49"/>
      <c r="B49" s="40" t="s">
        <v>36</v>
      </c>
      <c r="C49" s="6">
        <v>747279.9</v>
      </c>
      <c r="D49" s="6">
        <v>747279.9</v>
      </c>
      <c r="E49" s="6">
        <v>185950.9</v>
      </c>
      <c r="F49" s="37">
        <f t="shared" si="7"/>
        <v>0.2488370154208617</v>
      </c>
      <c r="G49" s="37">
        <f t="shared" si="9"/>
        <v>0.2488370154208617</v>
      </c>
    </row>
    <row r="50" spans="1:7" ht="54" x14ac:dyDescent="0.25">
      <c r="A50" s="15" t="s">
        <v>67</v>
      </c>
      <c r="B50" s="7" t="s">
        <v>18</v>
      </c>
      <c r="C50" s="8">
        <v>445306.1</v>
      </c>
      <c r="D50" s="8">
        <v>445306.1</v>
      </c>
      <c r="E50" s="8">
        <v>111291.89</v>
      </c>
      <c r="F50" s="39">
        <f t="shared" si="7"/>
        <v>0.24992222204007536</v>
      </c>
      <c r="G50" s="39">
        <f t="shared" si="9"/>
        <v>0.24992222204007536</v>
      </c>
    </row>
    <row r="51" spans="1:7" ht="54" x14ac:dyDescent="0.25">
      <c r="A51" s="15" t="s">
        <v>68</v>
      </c>
      <c r="B51" s="7" t="s">
        <v>19</v>
      </c>
      <c r="C51" s="8">
        <v>641154.31999999995</v>
      </c>
      <c r="D51" s="8">
        <v>641154.31999999995</v>
      </c>
      <c r="E51" s="8">
        <v>164148.42000000001</v>
      </c>
      <c r="F51" s="39">
        <f t="shared" si="7"/>
        <v>0.25602014192152683</v>
      </c>
      <c r="G51" s="39">
        <f t="shared" si="9"/>
        <v>0.25602014192152683</v>
      </c>
    </row>
    <row r="52" spans="1:7" ht="72" x14ac:dyDescent="0.25">
      <c r="A52" s="15" t="s">
        <v>69</v>
      </c>
      <c r="B52" s="7" t="s">
        <v>20</v>
      </c>
      <c r="C52" s="8">
        <v>92343.86</v>
      </c>
      <c r="D52" s="8">
        <v>92343.86</v>
      </c>
      <c r="E52" s="8">
        <v>14980.56</v>
      </c>
      <c r="F52" s="39">
        <f t="shared" si="7"/>
        <v>0.1622258372132159</v>
      </c>
      <c r="G52" s="39">
        <f t="shared" si="9"/>
        <v>0.1622258372132159</v>
      </c>
    </row>
    <row r="53" spans="1:7" ht="90" x14ac:dyDescent="0.25">
      <c r="A53" s="15" t="s">
        <v>70</v>
      </c>
      <c r="B53" s="7" t="s">
        <v>126</v>
      </c>
      <c r="C53" s="8">
        <v>41389.74</v>
      </c>
      <c r="D53" s="8">
        <v>41389.74</v>
      </c>
      <c r="E53" s="8">
        <v>8107.91</v>
      </c>
      <c r="F53" s="39">
        <f t="shared" si="7"/>
        <v>0.19589178380922423</v>
      </c>
      <c r="G53" s="39">
        <f t="shared" si="9"/>
        <v>0.19589178380922423</v>
      </c>
    </row>
    <row r="54" spans="1:7" ht="54" customHeight="1" x14ac:dyDescent="0.25">
      <c r="A54" s="17" t="s">
        <v>71</v>
      </c>
      <c r="B54" s="2" t="s">
        <v>127</v>
      </c>
      <c r="C54" s="3">
        <f>SUM(C57:C60)</f>
        <v>187384.32000000001</v>
      </c>
      <c r="D54" s="3">
        <f>SUM(D57:D60)</f>
        <v>187384.32000000001</v>
      </c>
      <c r="E54" s="3">
        <f>SUM(E57:E60)</f>
        <v>42536.959999999999</v>
      </c>
      <c r="F54" s="39">
        <f t="shared" si="7"/>
        <v>0.22700383895514842</v>
      </c>
      <c r="G54" s="39">
        <f t="shared" si="9"/>
        <v>0.22700383895514842</v>
      </c>
    </row>
    <row r="55" spans="1:7" ht="54" customHeight="1" x14ac:dyDescent="0.25">
      <c r="A55" s="48" t="s">
        <v>72</v>
      </c>
      <c r="B55" s="5" t="s">
        <v>35</v>
      </c>
      <c r="C55" s="6">
        <v>0</v>
      </c>
      <c r="D55" s="6">
        <v>0</v>
      </c>
      <c r="E55" s="6">
        <v>0</v>
      </c>
      <c r="F55" s="39" t="s">
        <v>44</v>
      </c>
      <c r="G55" s="39" t="s">
        <v>44</v>
      </c>
    </row>
    <row r="56" spans="1:7" ht="54" customHeight="1" x14ac:dyDescent="0.25">
      <c r="A56" s="49"/>
      <c r="B56" s="5" t="s">
        <v>36</v>
      </c>
      <c r="C56" s="6">
        <v>9711.6</v>
      </c>
      <c r="D56" s="6">
        <v>9711.6</v>
      </c>
      <c r="E56" s="6">
        <v>1291.02</v>
      </c>
      <c r="F56" s="37">
        <f t="shared" si="7"/>
        <v>0.132935870505375</v>
      </c>
      <c r="G56" s="37">
        <f t="shared" si="9"/>
        <v>0.132935870505375</v>
      </c>
    </row>
    <row r="57" spans="1:7" ht="54" x14ac:dyDescent="0.25">
      <c r="A57" s="15" t="s">
        <v>73</v>
      </c>
      <c r="B57" s="7" t="s">
        <v>138</v>
      </c>
      <c r="C57" s="8">
        <v>233.26</v>
      </c>
      <c r="D57" s="8">
        <v>233.26</v>
      </c>
      <c r="E57" s="8">
        <v>0</v>
      </c>
      <c r="F57" s="39">
        <f t="shared" si="7"/>
        <v>0</v>
      </c>
      <c r="G57" s="39">
        <f t="shared" si="9"/>
        <v>0</v>
      </c>
    </row>
    <row r="58" spans="1:7" s="28" customFormat="1" ht="54" x14ac:dyDescent="0.25">
      <c r="A58" s="16" t="s">
        <v>74</v>
      </c>
      <c r="B58" s="11" t="s">
        <v>139</v>
      </c>
      <c r="C58" s="8">
        <v>89249.96</v>
      </c>
      <c r="D58" s="8">
        <v>89249.96</v>
      </c>
      <c r="E58" s="8">
        <v>21816.54</v>
      </c>
      <c r="F58" s="39">
        <f t="shared" si="7"/>
        <v>0.24444313476443014</v>
      </c>
      <c r="G58" s="39">
        <f t="shared" si="9"/>
        <v>0.24444313476443014</v>
      </c>
    </row>
    <row r="59" spans="1:7" ht="38.25" customHeight="1" x14ac:dyDescent="0.25">
      <c r="A59" s="15" t="s">
        <v>75</v>
      </c>
      <c r="B59" s="7" t="s">
        <v>21</v>
      </c>
      <c r="C59" s="8">
        <v>67773.179999999993</v>
      </c>
      <c r="D59" s="8">
        <v>67773.179999999993</v>
      </c>
      <c r="E59" s="8">
        <v>15293.07</v>
      </c>
      <c r="F59" s="39">
        <f t="shared" si="7"/>
        <v>0.22565076627657138</v>
      </c>
      <c r="G59" s="39">
        <f t="shared" si="9"/>
        <v>0.22565076627657138</v>
      </c>
    </row>
    <row r="60" spans="1:7" ht="72" x14ac:dyDescent="0.25">
      <c r="A60" s="15" t="s">
        <v>76</v>
      </c>
      <c r="B60" s="7" t="s">
        <v>128</v>
      </c>
      <c r="C60" s="8">
        <v>30127.919999999998</v>
      </c>
      <c r="D60" s="8">
        <v>30127.919999999998</v>
      </c>
      <c r="E60" s="8">
        <v>5427.35</v>
      </c>
      <c r="F60" s="39">
        <f t="shared" si="7"/>
        <v>0.18014353463498312</v>
      </c>
      <c r="G60" s="39">
        <f t="shared" si="9"/>
        <v>0.18014353463498312</v>
      </c>
    </row>
    <row r="61" spans="1:7" ht="72" x14ac:dyDescent="0.25">
      <c r="A61" s="17" t="s">
        <v>77</v>
      </c>
      <c r="B61" s="2" t="s">
        <v>148</v>
      </c>
      <c r="C61" s="3">
        <f>SUM(C64:C67)</f>
        <v>7831.72</v>
      </c>
      <c r="D61" s="3">
        <f>SUM(D64:D67)</f>
        <v>7831.72</v>
      </c>
      <c r="E61" s="3">
        <f>SUM(E64:E67)</f>
        <v>979.66</v>
      </c>
      <c r="F61" s="39">
        <f t="shared" si="7"/>
        <v>0.12508874168126541</v>
      </c>
      <c r="G61" s="39">
        <f t="shared" si="9"/>
        <v>0.12508874168126541</v>
      </c>
    </row>
    <row r="62" spans="1:7" ht="54.75" customHeight="1" x14ac:dyDescent="0.25">
      <c r="A62" s="48" t="s">
        <v>78</v>
      </c>
      <c r="B62" s="5" t="s">
        <v>35</v>
      </c>
      <c r="C62" s="6">
        <v>0</v>
      </c>
      <c r="D62" s="6">
        <v>0</v>
      </c>
      <c r="E62" s="6">
        <v>0</v>
      </c>
      <c r="F62" s="37" t="s">
        <v>44</v>
      </c>
      <c r="G62" s="37" t="s">
        <v>44</v>
      </c>
    </row>
    <row r="63" spans="1:7" ht="54.75" customHeight="1" x14ac:dyDescent="0.25">
      <c r="A63" s="49"/>
      <c r="B63" s="5" t="s">
        <v>36</v>
      </c>
      <c r="C63" s="6">
        <v>0</v>
      </c>
      <c r="D63" s="6">
        <v>0</v>
      </c>
      <c r="E63" s="6">
        <v>0</v>
      </c>
      <c r="F63" s="37" t="s">
        <v>44</v>
      </c>
      <c r="G63" s="37" t="s">
        <v>44</v>
      </c>
    </row>
    <row r="64" spans="1:7" ht="38.25" customHeight="1" x14ac:dyDescent="0.25">
      <c r="A64" s="15" t="s">
        <v>79</v>
      </c>
      <c r="B64" s="7" t="s">
        <v>22</v>
      </c>
      <c r="C64" s="8">
        <v>4868.2</v>
      </c>
      <c r="D64" s="8">
        <v>4868.2</v>
      </c>
      <c r="E64" s="8">
        <v>710.66</v>
      </c>
      <c r="F64" s="39">
        <f t="shared" ref="F64:F88" si="10">SUM(E64/C64)</f>
        <v>0.1459800336880161</v>
      </c>
      <c r="G64" s="39">
        <f t="shared" ref="G64:G88" si="11">SUM(E64/D64)</f>
        <v>0.1459800336880161</v>
      </c>
    </row>
    <row r="65" spans="1:9" ht="38.25" customHeight="1" x14ac:dyDescent="0.25">
      <c r="A65" s="15" t="s">
        <v>80</v>
      </c>
      <c r="B65" s="7" t="s">
        <v>23</v>
      </c>
      <c r="C65" s="8">
        <v>405.14</v>
      </c>
      <c r="D65" s="8">
        <v>405.14</v>
      </c>
      <c r="E65" s="8">
        <v>9</v>
      </c>
      <c r="F65" s="39">
        <f t="shared" si="10"/>
        <v>2.221454312089648E-2</v>
      </c>
      <c r="G65" s="39">
        <f t="shared" si="11"/>
        <v>2.221454312089648E-2</v>
      </c>
    </row>
    <row r="66" spans="1:9" ht="54" x14ac:dyDescent="0.25">
      <c r="A66" s="15" t="s">
        <v>81</v>
      </c>
      <c r="B66" s="7" t="s">
        <v>24</v>
      </c>
      <c r="C66" s="8">
        <v>1017.38</v>
      </c>
      <c r="D66" s="8">
        <v>1017.38</v>
      </c>
      <c r="E66" s="8">
        <v>0</v>
      </c>
      <c r="F66" s="39">
        <f t="shared" si="10"/>
        <v>0</v>
      </c>
      <c r="G66" s="39">
        <f t="shared" si="11"/>
        <v>0</v>
      </c>
    </row>
    <row r="67" spans="1:9" ht="54" x14ac:dyDescent="0.25">
      <c r="A67" s="15" t="s">
        <v>82</v>
      </c>
      <c r="B67" s="7" t="s">
        <v>25</v>
      </c>
      <c r="C67" s="8">
        <v>1541</v>
      </c>
      <c r="D67" s="8">
        <v>1541</v>
      </c>
      <c r="E67" s="8">
        <v>260</v>
      </c>
      <c r="F67" s="39">
        <f t="shared" si="10"/>
        <v>0.16872160934458144</v>
      </c>
      <c r="G67" s="39">
        <f t="shared" si="11"/>
        <v>0.16872160934458144</v>
      </c>
    </row>
    <row r="68" spans="1:9" ht="90" x14ac:dyDescent="0.25">
      <c r="A68" s="17" t="s">
        <v>83</v>
      </c>
      <c r="B68" s="2" t="s">
        <v>129</v>
      </c>
      <c r="C68" s="3">
        <f>SUM(C71:C72)</f>
        <v>137008.35</v>
      </c>
      <c r="D68" s="3">
        <f>SUM(D71:D72)</f>
        <v>137008.35</v>
      </c>
      <c r="E68" s="3">
        <f>SUM(E71:E72)</f>
        <v>42973.979999999996</v>
      </c>
      <c r="F68" s="39">
        <f t="shared" si="10"/>
        <v>0.31365956892408375</v>
      </c>
      <c r="G68" s="39">
        <f t="shared" si="11"/>
        <v>0.31365956892408375</v>
      </c>
    </row>
    <row r="69" spans="1:9" ht="58.5" customHeight="1" x14ac:dyDescent="0.25">
      <c r="A69" s="48" t="s">
        <v>84</v>
      </c>
      <c r="B69" s="5" t="s">
        <v>35</v>
      </c>
      <c r="C69" s="6">
        <v>17315.599999999999</v>
      </c>
      <c r="D69" s="6">
        <v>17315.599999999999</v>
      </c>
      <c r="E69" s="6">
        <v>6027.94</v>
      </c>
      <c r="F69" s="37">
        <f t="shared" si="10"/>
        <v>0.34812192473838621</v>
      </c>
      <c r="G69" s="37">
        <f t="shared" si="11"/>
        <v>0.34812192473838621</v>
      </c>
    </row>
    <row r="70" spans="1:9" ht="58.5" customHeight="1" x14ac:dyDescent="0.25">
      <c r="A70" s="49"/>
      <c r="B70" s="5" t="s">
        <v>36</v>
      </c>
      <c r="C70" s="6">
        <v>105661.8</v>
      </c>
      <c r="D70" s="6">
        <v>105661.8</v>
      </c>
      <c r="E70" s="6">
        <v>34732.339999999997</v>
      </c>
      <c r="F70" s="37">
        <f t="shared" si="10"/>
        <v>0.32871236340853549</v>
      </c>
      <c r="G70" s="37">
        <f t="shared" si="11"/>
        <v>0.32871236340853549</v>
      </c>
    </row>
    <row r="71" spans="1:9" ht="72" x14ac:dyDescent="0.25">
      <c r="A71" s="15" t="s">
        <v>85</v>
      </c>
      <c r="B71" s="7" t="s">
        <v>140</v>
      </c>
      <c r="C71" s="8">
        <v>14030.95</v>
      </c>
      <c r="D71" s="8">
        <v>14030.95</v>
      </c>
      <c r="E71" s="8">
        <v>2213.6999999999998</v>
      </c>
      <c r="F71" s="39">
        <f t="shared" si="10"/>
        <v>0.15777263834594235</v>
      </c>
      <c r="G71" s="39">
        <f t="shared" si="11"/>
        <v>0.15777263834594235</v>
      </c>
    </row>
    <row r="72" spans="1:9" ht="54" x14ac:dyDescent="0.25">
      <c r="A72" s="15" t="s">
        <v>86</v>
      </c>
      <c r="B72" s="7" t="s">
        <v>141</v>
      </c>
      <c r="C72" s="8">
        <v>122977.4</v>
      </c>
      <c r="D72" s="8">
        <v>122977.4</v>
      </c>
      <c r="E72" s="8">
        <v>40760.28</v>
      </c>
      <c r="F72" s="39">
        <f t="shared" si="10"/>
        <v>0.33144528994758388</v>
      </c>
      <c r="G72" s="39">
        <f t="shared" si="11"/>
        <v>0.33144528994758388</v>
      </c>
    </row>
    <row r="73" spans="1:9" ht="90" x14ac:dyDescent="0.25">
      <c r="A73" s="17" t="s">
        <v>87</v>
      </c>
      <c r="B73" s="2" t="s">
        <v>130</v>
      </c>
      <c r="C73" s="3">
        <f>SUM(C76:C79)</f>
        <v>162664.81999999998</v>
      </c>
      <c r="D73" s="3">
        <f>SUM(D76:D79)</f>
        <v>162664.81999999998</v>
      </c>
      <c r="E73" s="3">
        <f>SUM(E76:E79)</f>
        <v>27637.41</v>
      </c>
      <c r="F73" s="36">
        <f t="shared" si="10"/>
        <v>0.16990403948438268</v>
      </c>
      <c r="G73" s="36">
        <f t="shared" si="11"/>
        <v>0.16990403948438268</v>
      </c>
    </row>
    <row r="74" spans="1:9" ht="57" customHeight="1" x14ac:dyDescent="0.25">
      <c r="A74" s="48" t="s">
        <v>88</v>
      </c>
      <c r="B74" s="5" t="s">
        <v>35</v>
      </c>
      <c r="C74" s="6">
        <v>0</v>
      </c>
      <c r="D74" s="6">
        <v>0</v>
      </c>
      <c r="E74" s="6">
        <v>0</v>
      </c>
      <c r="F74" s="37" t="s">
        <v>44</v>
      </c>
      <c r="G74" s="37" t="s">
        <v>44</v>
      </c>
    </row>
    <row r="75" spans="1:9" ht="57" customHeight="1" x14ac:dyDescent="0.25">
      <c r="A75" s="49"/>
      <c r="B75" s="5" t="s">
        <v>36</v>
      </c>
      <c r="C75" s="6">
        <v>48888.3</v>
      </c>
      <c r="D75" s="6">
        <v>48888.3</v>
      </c>
      <c r="E75" s="6">
        <v>0</v>
      </c>
      <c r="F75" s="37">
        <f t="shared" si="10"/>
        <v>0</v>
      </c>
      <c r="G75" s="37">
        <f t="shared" si="11"/>
        <v>0</v>
      </c>
    </row>
    <row r="76" spans="1:9" ht="36" x14ac:dyDescent="0.25">
      <c r="A76" s="15" t="s">
        <v>89</v>
      </c>
      <c r="B76" s="7" t="s">
        <v>26</v>
      </c>
      <c r="C76" s="8">
        <v>7370.04</v>
      </c>
      <c r="D76" s="8">
        <v>7370.04</v>
      </c>
      <c r="E76" s="8">
        <v>1217.2</v>
      </c>
      <c r="F76" s="39">
        <f t="shared" si="10"/>
        <v>0.16515514162745387</v>
      </c>
      <c r="G76" s="39">
        <f t="shared" si="11"/>
        <v>0.16515514162745387</v>
      </c>
    </row>
    <row r="77" spans="1:9" ht="72" x14ac:dyDescent="0.25">
      <c r="A77" s="15" t="s">
        <v>90</v>
      </c>
      <c r="B77" s="7" t="s">
        <v>142</v>
      </c>
      <c r="C77" s="8">
        <v>1053.29</v>
      </c>
      <c r="D77" s="8">
        <v>1053.29</v>
      </c>
      <c r="E77" s="8">
        <v>167.58</v>
      </c>
      <c r="F77" s="39">
        <f t="shared" si="10"/>
        <v>0.15910148202299462</v>
      </c>
      <c r="G77" s="39">
        <f t="shared" si="11"/>
        <v>0.15910148202299462</v>
      </c>
    </row>
    <row r="78" spans="1:9" ht="54" x14ac:dyDescent="0.25">
      <c r="A78" s="15" t="s">
        <v>91</v>
      </c>
      <c r="B78" s="7" t="s">
        <v>27</v>
      </c>
      <c r="C78" s="8">
        <v>129529.78</v>
      </c>
      <c r="D78" s="8">
        <v>129529.78</v>
      </c>
      <c r="E78" s="8">
        <v>19652.63</v>
      </c>
      <c r="F78" s="39">
        <f t="shared" si="10"/>
        <v>0.15172287021563691</v>
      </c>
      <c r="G78" s="39">
        <f t="shared" si="11"/>
        <v>0.15172287021563691</v>
      </c>
    </row>
    <row r="79" spans="1:9" ht="54" x14ac:dyDescent="0.25">
      <c r="A79" s="15" t="s">
        <v>92</v>
      </c>
      <c r="B79" s="7" t="s">
        <v>28</v>
      </c>
      <c r="C79" s="8">
        <v>24711.71</v>
      </c>
      <c r="D79" s="8">
        <v>24711.71</v>
      </c>
      <c r="E79" s="8">
        <v>6600</v>
      </c>
      <c r="F79" s="39">
        <f t="shared" si="10"/>
        <v>0.26707985809156876</v>
      </c>
      <c r="G79" s="39">
        <f t="shared" si="11"/>
        <v>0.26707985809156876</v>
      </c>
    </row>
    <row r="80" spans="1:9" ht="74.25" customHeight="1" x14ac:dyDescent="0.25">
      <c r="A80" s="17" t="s">
        <v>93</v>
      </c>
      <c r="B80" s="12" t="s">
        <v>131</v>
      </c>
      <c r="C80" s="3">
        <f>SUM(C83:C87)</f>
        <v>7621.74</v>
      </c>
      <c r="D80" s="3">
        <f>SUM(D83:D87)</f>
        <v>7621.74</v>
      </c>
      <c r="E80" s="3">
        <f>SUM(E83:E87)</f>
        <v>2072.6999999999998</v>
      </c>
      <c r="F80" s="36">
        <f t="shared" si="10"/>
        <v>0.27194577616134896</v>
      </c>
      <c r="G80" s="36">
        <f t="shared" si="11"/>
        <v>0.27194577616134896</v>
      </c>
      <c r="H80" s="29"/>
      <c r="I80" s="29"/>
    </row>
    <row r="81" spans="1:9" ht="58.5" customHeight="1" x14ac:dyDescent="0.25">
      <c r="A81" s="48" t="s">
        <v>94</v>
      </c>
      <c r="B81" s="5" t="s">
        <v>35</v>
      </c>
      <c r="C81" s="6">
        <v>0</v>
      </c>
      <c r="D81" s="6">
        <v>0</v>
      </c>
      <c r="E81" s="6">
        <v>0</v>
      </c>
      <c r="F81" s="39" t="s">
        <v>44</v>
      </c>
      <c r="G81" s="37" t="s">
        <v>44</v>
      </c>
      <c r="H81" s="29"/>
      <c r="I81" s="29"/>
    </row>
    <row r="82" spans="1:9" ht="54" customHeight="1" x14ac:dyDescent="0.25">
      <c r="A82" s="49"/>
      <c r="B82" s="5" t="s">
        <v>36</v>
      </c>
      <c r="C82" s="6">
        <v>679.1</v>
      </c>
      <c r="D82" s="6">
        <v>679.1</v>
      </c>
      <c r="E82" s="6">
        <v>679.1</v>
      </c>
      <c r="F82" s="39" t="s">
        <v>44</v>
      </c>
      <c r="G82" s="37">
        <f t="shared" si="11"/>
        <v>1</v>
      </c>
      <c r="H82" s="29"/>
      <c r="I82" s="29"/>
    </row>
    <row r="83" spans="1:9" s="28" customFormat="1" ht="54" x14ac:dyDescent="0.25">
      <c r="A83" s="16" t="s">
        <v>95</v>
      </c>
      <c r="B83" s="11" t="s">
        <v>143</v>
      </c>
      <c r="C83" s="8">
        <v>750.7</v>
      </c>
      <c r="D83" s="8">
        <f>1072.5-321.8</f>
        <v>750.7</v>
      </c>
      <c r="E83" s="8">
        <v>750.7</v>
      </c>
      <c r="F83" s="39">
        <f t="shared" si="10"/>
        <v>1</v>
      </c>
      <c r="G83" s="39">
        <f t="shared" si="11"/>
        <v>1</v>
      </c>
      <c r="H83" s="29"/>
      <c r="I83" s="29"/>
    </row>
    <row r="84" spans="1:9" ht="72" x14ac:dyDescent="0.25">
      <c r="A84" s="15" t="s">
        <v>96</v>
      </c>
      <c r="B84" s="11" t="s">
        <v>144</v>
      </c>
      <c r="C84" s="8">
        <v>1050</v>
      </c>
      <c r="D84" s="8">
        <v>1050</v>
      </c>
      <c r="E84" s="8">
        <v>110</v>
      </c>
      <c r="F84" s="39">
        <f t="shared" si="10"/>
        <v>0.10476190476190476</v>
      </c>
      <c r="G84" s="39">
        <f t="shared" si="11"/>
        <v>0.10476190476190476</v>
      </c>
      <c r="H84" s="29"/>
      <c r="I84" s="29"/>
    </row>
    <row r="85" spans="1:9" ht="72" x14ac:dyDescent="0.25">
      <c r="A85" s="15" t="s">
        <v>97</v>
      </c>
      <c r="B85" s="11" t="s">
        <v>132</v>
      </c>
      <c r="C85" s="8">
        <v>558.5</v>
      </c>
      <c r="D85" s="8">
        <v>558.5</v>
      </c>
      <c r="E85" s="8">
        <v>0</v>
      </c>
      <c r="F85" s="39">
        <f t="shared" si="10"/>
        <v>0</v>
      </c>
      <c r="G85" s="39">
        <f t="shared" si="11"/>
        <v>0</v>
      </c>
      <c r="H85" s="29"/>
      <c r="I85" s="29"/>
    </row>
    <row r="86" spans="1:9" ht="72" x14ac:dyDescent="0.25">
      <c r="A86" s="15" t="s">
        <v>98</v>
      </c>
      <c r="B86" s="11" t="s">
        <v>145</v>
      </c>
      <c r="C86" s="8">
        <v>4970.8</v>
      </c>
      <c r="D86" s="8">
        <v>4970.8</v>
      </c>
      <c r="E86" s="8">
        <v>1212</v>
      </c>
      <c r="F86" s="39">
        <f t="shared" si="10"/>
        <v>0.24382393176148709</v>
      </c>
      <c r="G86" s="39">
        <f t="shared" si="11"/>
        <v>0.24382393176148709</v>
      </c>
      <c r="H86" s="29"/>
      <c r="I86" s="29"/>
    </row>
    <row r="87" spans="1:9" ht="73.5" customHeight="1" x14ac:dyDescent="0.25">
      <c r="A87" s="15" t="s">
        <v>99</v>
      </c>
      <c r="B87" s="11" t="s">
        <v>133</v>
      </c>
      <c r="C87" s="8">
        <v>291.74</v>
      </c>
      <c r="D87" s="8">
        <v>291.74</v>
      </c>
      <c r="E87" s="8">
        <v>0</v>
      </c>
      <c r="F87" s="39">
        <f t="shared" si="10"/>
        <v>0</v>
      </c>
      <c r="G87" s="39">
        <f t="shared" si="11"/>
        <v>0</v>
      </c>
      <c r="H87" s="29"/>
      <c r="I87" s="29"/>
    </row>
    <row r="88" spans="1:9" ht="72" x14ac:dyDescent="0.25">
      <c r="A88" s="18" t="s">
        <v>100</v>
      </c>
      <c r="B88" s="12" t="s">
        <v>134</v>
      </c>
      <c r="C88" s="3">
        <f>SUM(C91:C93)</f>
        <v>20336.18</v>
      </c>
      <c r="D88" s="3">
        <f>SUM(D91:D93)</f>
        <v>20336.18</v>
      </c>
      <c r="E88" s="3">
        <f>SUM(E91:E93)</f>
        <v>3971.3</v>
      </c>
      <c r="F88" s="36">
        <f t="shared" si="10"/>
        <v>0.19528249651606153</v>
      </c>
      <c r="G88" s="36">
        <f t="shared" si="11"/>
        <v>0.19528249651606153</v>
      </c>
    </row>
    <row r="89" spans="1:9" ht="57.75" customHeight="1" x14ac:dyDescent="0.25">
      <c r="A89" s="46" t="s">
        <v>101</v>
      </c>
      <c r="B89" s="5" t="s">
        <v>35</v>
      </c>
      <c r="C89" s="6">
        <v>0</v>
      </c>
      <c r="D89" s="6">
        <v>0</v>
      </c>
      <c r="E89" s="6">
        <v>0</v>
      </c>
      <c r="F89" s="37" t="s">
        <v>44</v>
      </c>
      <c r="G89" s="37" t="s">
        <v>44</v>
      </c>
    </row>
    <row r="90" spans="1:9" ht="54.75" customHeight="1" x14ac:dyDescent="0.25">
      <c r="A90" s="47"/>
      <c r="B90" s="5" t="s">
        <v>36</v>
      </c>
      <c r="C90" s="6">
        <v>0</v>
      </c>
      <c r="D90" s="6">
        <v>0</v>
      </c>
      <c r="E90" s="6">
        <v>0</v>
      </c>
      <c r="F90" s="37" t="s">
        <v>44</v>
      </c>
      <c r="G90" s="37" t="s">
        <v>44</v>
      </c>
    </row>
    <row r="91" spans="1:9" ht="36" x14ac:dyDescent="0.25">
      <c r="A91" s="16" t="s">
        <v>102</v>
      </c>
      <c r="B91" s="11" t="s">
        <v>29</v>
      </c>
      <c r="C91" s="8">
        <v>2.21</v>
      </c>
      <c r="D91" s="8">
        <v>2.21</v>
      </c>
      <c r="E91" s="8">
        <v>0.56999999999999995</v>
      </c>
      <c r="F91" s="39">
        <f t="shared" ref="F91:F94" si="12">SUM(E91/C91)</f>
        <v>0.25791855203619907</v>
      </c>
      <c r="G91" s="39">
        <f t="shared" ref="G91:G94" si="13">SUM(E91/D91)</f>
        <v>0.25791855203619907</v>
      </c>
    </row>
    <row r="92" spans="1:9" ht="54" x14ac:dyDescent="0.25">
      <c r="A92" s="16" t="s">
        <v>103</v>
      </c>
      <c r="B92" s="11" t="s">
        <v>30</v>
      </c>
      <c r="C92" s="8">
        <v>1709.66</v>
      </c>
      <c r="D92" s="8">
        <v>1709.66</v>
      </c>
      <c r="E92" s="8">
        <v>399.5</v>
      </c>
      <c r="F92" s="39">
        <f t="shared" si="12"/>
        <v>0.23367219213176887</v>
      </c>
      <c r="G92" s="39">
        <f t="shared" si="13"/>
        <v>0.23367219213176887</v>
      </c>
    </row>
    <row r="93" spans="1:9" ht="74.25" customHeight="1" x14ac:dyDescent="0.25">
      <c r="A93" s="16" t="s">
        <v>104</v>
      </c>
      <c r="B93" s="11" t="s">
        <v>135</v>
      </c>
      <c r="C93" s="8">
        <v>18624.310000000001</v>
      </c>
      <c r="D93" s="8">
        <v>18624.310000000001</v>
      </c>
      <c r="E93" s="8">
        <v>3571.23</v>
      </c>
      <c r="F93" s="39">
        <f t="shared" si="12"/>
        <v>0.19175099641275301</v>
      </c>
      <c r="G93" s="39">
        <f t="shared" si="13"/>
        <v>0.19175099641275301</v>
      </c>
    </row>
    <row r="94" spans="1:9" ht="90" x14ac:dyDescent="0.25">
      <c r="A94" s="18" t="s">
        <v>105</v>
      </c>
      <c r="B94" s="12" t="s">
        <v>149</v>
      </c>
      <c r="C94" s="3">
        <f>SUM(C97:C98)</f>
        <v>83116.58</v>
      </c>
      <c r="D94" s="3">
        <f t="shared" ref="D94:E94" si="14">SUM(D97:D98)</f>
        <v>83116.58</v>
      </c>
      <c r="E94" s="3">
        <f t="shared" si="14"/>
        <v>2400</v>
      </c>
      <c r="F94" s="39">
        <f t="shared" si="12"/>
        <v>2.8875105303899654E-2</v>
      </c>
      <c r="G94" s="39">
        <f t="shared" si="13"/>
        <v>2.8875105303899654E-2</v>
      </c>
    </row>
    <row r="95" spans="1:9" ht="55.5" customHeight="1" x14ac:dyDescent="0.25">
      <c r="A95" s="50" t="s">
        <v>106</v>
      </c>
      <c r="B95" s="5" t="s">
        <v>35</v>
      </c>
      <c r="C95" s="6">
        <v>0</v>
      </c>
      <c r="D95" s="6">
        <v>0</v>
      </c>
      <c r="E95" s="6">
        <v>0</v>
      </c>
      <c r="F95" s="39" t="s">
        <v>44</v>
      </c>
      <c r="G95" s="39" t="s">
        <v>44</v>
      </c>
    </row>
    <row r="96" spans="1:9" ht="55.5" customHeight="1" x14ac:dyDescent="0.25">
      <c r="A96" s="51"/>
      <c r="B96" s="5" t="s">
        <v>36</v>
      </c>
      <c r="C96" s="6">
        <v>0</v>
      </c>
      <c r="D96" s="6">
        <v>0</v>
      </c>
      <c r="E96" s="6">
        <v>0</v>
      </c>
      <c r="F96" s="39" t="s">
        <v>44</v>
      </c>
      <c r="G96" s="39" t="s">
        <v>44</v>
      </c>
    </row>
    <row r="97" spans="1:7" ht="54" x14ac:dyDescent="0.25">
      <c r="A97" s="20" t="s">
        <v>107</v>
      </c>
      <c r="B97" s="7" t="s">
        <v>119</v>
      </c>
      <c r="C97" s="8">
        <v>0</v>
      </c>
      <c r="D97" s="8">
        <v>0</v>
      </c>
      <c r="E97" s="8">
        <v>0</v>
      </c>
      <c r="F97" s="37" t="s">
        <v>44</v>
      </c>
      <c r="G97" s="39" t="s">
        <v>44</v>
      </c>
    </row>
    <row r="98" spans="1:7" ht="60.75" customHeight="1" x14ac:dyDescent="0.25">
      <c r="A98" s="20" t="s">
        <v>108</v>
      </c>
      <c r="B98" s="7" t="s">
        <v>120</v>
      </c>
      <c r="C98" s="8">
        <v>83116.58</v>
      </c>
      <c r="D98" s="8">
        <v>83116.58</v>
      </c>
      <c r="E98" s="8">
        <v>2400</v>
      </c>
      <c r="F98" s="39">
        <f t="shared" ref="F98" si="15">SUM(E98/C98)</f>
        <v>2.8875105303899654E-2</v>
      </c>
      <c r="G98" s="39">
        <f t="shared" ref="G98" si="16">SUM(E98/D98)</f>
        <v>2.8875105303899654E-2</v>
      </c>
    </row>
    <row r="99" spans="1:7" ht="93.75" customHeight="1" x14ac:dyDescent="0.25">
      <c r="A99" s="18" t="s">
        <v>109</v>
      </c>
      <c r="B99" s="12" t="s">
        <v>150</v>
      </c>
      <c r="C99" s="3">
        <v>277.95999999999998</v>
      </c>
      <c r="D99" s="3">
        <v>277.95999999999998</v>
      </c>
      <c r="E99" s="3">
        <v>39.520000000000003</v>
      </c>
      <c r="F99" s="36">
        <f t="shared" ref="F99" si="17">SUM(E99/C99)</f>
        <v>0.1421787307526263</v>
      </c>
      <c r="G99" s="36">
        <f t="shared" ref="G99" si="18">SUM(E99/D99)</f>
        <v>0.1421787307526263</v>
      </c>
    </row>
    <row r="100" spans="1:7" ht="58.5" customHeight="1" x14ac:dyDescent="0.25">
      <c r="A100" s="46" t="s">
        <v>110</v>
      </c>
      <c r="B100" s="5" t="s">
        <v>35</v>
      </c>
      <c r="C100" s="6">
        <v>0</v>
      </c>
      <c r="D100" s="6">
        <v>0</v>
      </c>
      <c r="E100" s="6">
        <v>0</v>
      </c>
      <c r="F100" s="37" t="s">
        <v>44</v>
      </c>
      <c r="G100" s="37" t="s">
        <v>44</v>
      </c>
    </row>
    <row r="101" spans="1:7" ht="58.5" customHeight="1" x14ac:dyDescent="0.25">
      <c r="A101" s="47"/>
      <c r="B101" s="5" t="s">
        <v>36</v>
      </c>
      <c r="C101" s="6">
        <v>0</v>
      </c>
      <c r="D101" s="6">
        <v>0</v>
      </c>
      <c r="E101" s="6">
        <v>0</v>
      </c>
      <c r="F101" s="37" t="s">
        <v>44</v>
      </c>
      <c r="G101" s="37" t="s">
        <v>44</v>
      </c>
    </row>
    <row r="102" spans="1:7" ht="108" x14ac:dyDescent="0.25">
      <c r="A102" s="18" t="s">
        <v>111</v>
      </c>
      <c r="B102" s="12" t="s">
        <v>151</v>
      </c>
      <c r="C102" s="3">
        <v>145.4</v>
      </c>
      <c r="D102" s="3">
        <v>145.4</v>
      </c>
      <c r="E102" s="3">
        <v>0</v>
      </c>
      <c r="F102" s="36">
        <f t="shared" ref="F102" si="19">SUM(E102/C102)</f>
        <v>0</v>
      </c>
      <c r="G102" s="36">
        <f t="shared" ref="G102" si="20">SUM(E102/D102)</f>
        <v>0</v>
      </c>
    </row>
    <row r="103" spans="1:7" ht="58.5" customHeight="1" x14ac:dyDescent="0.25">
      <c r="A103" s="48" t="s">
        <v>112</v>
      </c>
      <c r="B103" s="5" t="s">
        <v>35</v>
      </c>
      <c r="C103" s="8">
        <v>0</v>
      </c>
      <c r="D103" s="8">
        <v>0</v>
      </c>
      <c r="E103" s="8">
        <v>0</v>
      </c>
      <c r="F103" s="39" t="s">
        <v>44</v>
      </c>
      <c r="G103" s="39" t="s">
        <v>44</v>
      </c>
    </row>
    <row r="104" spans="1:7" ht="58.5" customHeight="1" x14ac:dyDescent="0.25">
      <c r="A104" s="49"/>
      <c r="B104" s="13" t="s">
        <v>36</v>
      </c>
      <c r="C104" s="8">
        <v>0</v>
      </c>
      <c r="D104" s="8">
        <v>0</v>
      </c>
      <c r="E104" s="8">
        <v>0</v>
      </c>
      <c r="F104" s="39" t="s">
        <v>44</v>
      </c>
      <c r="G104" s="39" t="s">
        <v>44</v>
      </c>
    </row>
    <row r="106" spans="1:7" x14ac:dyDescent="0.25">
      <c r="B106" s="23" t="s">
        <v>113</v>
      </c>
      <c r="C106" s="35" t="s">
        <v>114</v>
      </c>
    </row>
  </sheetData>
  <mergeCells count="18">
    <mergeCell ref="A95:A96"/>
    <mergeCell ref="A100:A101"/>
    <mergeCell ref="A103:A104"/>
    <mergeCell ref="A81:A82"/>
    <mergeCell ref="A74:A75"/>
    <mergeCell ref="A6:A7"/>
    <mergeCell ref="A9:A10"/>
    <mergeCell ref="A2:G2"/>
    <mergeCell ref="A15:A16"/>
    <mergeCell ref="A89:A90"/>
    <mergeCell ref="A69:A70"/>
    <mergeCell ref="A62:A63"/>
    <mergeCell ref="A55:A56"/>
    <mergeCell ref="A48:A49"/>
    <mergeCell ref="A41:A42"/>
    <mergeCell ref="A32:A33"/>
    <mergeCell ref="A27:A28"/>
    <mergeCell ref="A21:A22"/>
  </mergeCells>
  <phoneticPr fontId="1" type="noConversion"/>
  <pageMargins left="0.70866141732283472" right="0.2" top="0.23" bottom="0.18" header="0.23" footer="0.17"/>
  <pageSetup paperSize="9" scale="63" fitToHeight="0" orientation="portrait" r:id="rId1"/>
  <rowBreaks count="5" manualBreakCount="5">
    <brk id="19" max="16383" man="1"/>
    <brk id="39" max="10" man="1"/>
    <brk id="53" max="16383" man="1"/>
    <brk id="72" max="16383" man="1"/>
    <brk id="9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2023-04-06T05:11:27Z</cp:lastPrinted>
  <dcterms:created xsi:type="dcterms:W3CDTF">2015-10-02T05:38:20Z</dcterms:created>
  <dcterms:modified xsi:type="dcterms:W3CDTF">2023-04-06T11:57:54Z</dcterms:modified>
</cp:coreProperties>
</file>