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2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<sst xmlns="http://schemas.openxmlformats.org/spreadsheetml/2006/main" count="463" uniqueCount="198">
  <si>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</si>
  <si>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</si>
  <si>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</si>
  <si>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</si>
  <si>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</si>
  <si>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</si>
  <si>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</si>
  <si>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</si>
  <si>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</si>
  <si>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</si>
  <si>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</si>
  <si>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</si>
  <si>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</si>
  <si>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</si>
  <si>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</si>
  <si>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</si>
  <si>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</si>
  <si>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</si>
  <si>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</si>
  <si>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</si>
  <si>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</si>
  <si>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</si>
  <si>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</si>
  <si>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</si>
  <si>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</si>
  <si>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</si>
  <si>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</si>
  <si>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</si>
  <si>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</si>
  <si>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</si>
  <si>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</si>
  <si>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</si>
  <si>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</si>
  <si>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</si>
  <si>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</si>
  <si>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</si>
  <si>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</si>
  <si>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</si>
  <si>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</si>
  <si>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</si>
  <si>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</si>
  <si>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</si>
  <si>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</si>
  <si>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</si>
  <si>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</si>
  <si>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</si>
  <si>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</si>
  <si>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</si>
  <si>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</si>
  <si>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</si>
  <si>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</si>
  <si>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</si>
  <si>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</si>
  <si>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</si>
  <si>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</si>
  <si>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</si>
  <si>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</si>
  <si>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</si>
  <si>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</si>
  <si>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</si>
  <si>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</si>
  <si>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</si>
  <si>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</si>
  <si>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</si>
  <si>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</si>
  <si>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</si>
  <si>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</si>
  <si>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</si>
  <si>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</si>
  <si>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</si>
  <si>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</si>
  <si>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</si>
  <si>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</si>
  <si>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</si>
  <si>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</si>
  <si>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</si>
  <si>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</si>
  <si>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</si>
  <si>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</si>
  <si>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</si>
  <si>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</si>
  <si>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</si>
  <si>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</si>
  <si>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</si>
  <si>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</si>
  <si>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</si>
  <si>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</si>
  <si>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</si>
  <si>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</si>
  <si>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</si>
  <si>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</si>
  <si>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</si>
  <si>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</si>
  <si>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</si>
  <si>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</si>
  <si>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</si>
  <si>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</si>
  <si>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</si>
  <si>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</si>
  <si>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</si>
  <si>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</si>
  <si>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</si>
  <si>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</si>
  <si>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</si>
  <si>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</si>
  <si>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</si>
  <si>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</si>
  <si>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</si>
  <si>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</si>
  <si>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</si>
  <si>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</si>
  <si>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</si>
  <si>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</si>
  <si>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</si>
  <si>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</si>
  <si>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</si>
  <si>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</si>
  <si>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</si>
  <si>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</si>
  <si>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</si>
  <si>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</si>
  <si>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</si>
  <si>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</si>
  <si>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</si>
  <si>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</si>
  <si>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</si>
  <si>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</si>
  <si>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</si>
  <si>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</si>
  <si>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</si>
  <si>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</si>
  <si>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</si>
  <si>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</si>
  <si>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</si>
  <si>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</si>
  <si>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</si>
  <si>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</si>
  <si>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</si>
  <si>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</si>
  <si>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</si>
  <si>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</si>
  <si>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</si>
  <si>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</si>
  <si>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</si>
  <si>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</si>
  <si>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</si>
  <si>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</si>
  <si>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</si>
  <si>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</si>
  <si>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</si>
  <si>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</si>
  <si>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</si>
  <si>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</si>
  <si>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</si>
  <si>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</si>
  <si>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</si>
  <si>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</si>
  <si>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</si>
  <si>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</si>
  <si>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</si>
  <si>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</si>
  <si>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</si>
  <si>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</si>
  <si>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</si>
  <si>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</si>
  <si>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</si>
  <si>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</si>
  <si>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</si>
  <si>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</si>
  <si>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</si>
  <si>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</si>
  <si>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</si>
  <si>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</si>
  <si>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</si>
  <si>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</si>
  <si>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</si>
  <si>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</si>
  <si>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</si>
  <si>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</si>
  <si>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</si>
  <si>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</si>
  <si>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</si>
  <si>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</si>
  <si>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«Развитие культуры и туризма в Невьянском городском округе до 2024 года»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</si>
  <si>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</si>
  <si>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</si>
  <si>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</si>
  <si>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</si>
  <si>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3.60</t>
  </si>
  <si>
    <t>3.61</t>
  </si>
  <si>
    <t>3.62</t>
  </si>
  <si>
    <t>Мероприятие 2.22. Модернизация государственных и муниципальных общедоступных библиотек Свердловской области в части комплектования книжных фондов</t>
  </si>
  <si>
    <t>3.64</t>
  </si>
  <si>
    <t>3.65</t>
  </si>
  <si>
    <t>3.63</t>
  </si>
  <si>
    <t>Мероприятие 2.23.  Предоставление государственной поддержки на конкурсной основе муниципальными учреждениями культуры Свердловской области на поддержку любительских творческих коллективов</t>
  </si>
  <si>
    <t xml:space="preserve">федеральный бюджет </t>
  </si>
  <si>
    <t>Приложение к постановлению администрации    № 279 -п от 21.02.2022  Приложение к постановлению администрации дата номер  Невьянского городского округа от 22.10.2014 № 2575-п «Приложение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</si>
</sst>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20" fillId="0" borderId="13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34"/>
  <sheetViews>
    <sheetView tabSelected="1" view="pageLayout" workbookViewId="0" topLeftCell="A2">
      <selection activeCell="J2" sqref="J2:M2"/>
    </sheetView>
  </sheetViews>
  <sheetFormatPr defaultColWidth="9.140625" defaultRowHeight="12.75" customHeight="1"/>
  <cols>
    <col min="1" max="1" width="7.421875" style="2" customWidth="1"/>
    <col min="2" max="2" width="25.8515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851562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51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4" t="s">
        <v>197</v>
      </c>
      <c r="K2" s="54"/>
      <c r="L2" s="54"/>
      <c r="M2" s="54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4"/>
      <c r="O4" s="14"/>
      <c r="P4" s="14"/>
      <c r="Q4" s="14"/>
      <c r="R4" s="5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6" t="s">
        <v>183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5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49" t="s">
        <v>30</v>
      </c>
      <c r="B6" s="50" t="s">
        <v>4</v>
      </c>
      <c r="C6" s="5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8"/>
      <c r="E6" s="58"/>
      <c r="F6" s="58"/>
      <c r="G6" s="58"/>
      <c r="H6" s="58"/>
      <c r="I6" s="58"/>
      <c r="J6" s="58"/>
      <c r="K6" s="58"/>
      <c r="L6" s="58"/>
      <c r="M6" s="50" t="s">
        <v>0</v>
      </c>
      <c r="N6" s="15"/>
      <c r="O6" s="15"/>
      <c r="P6" s="15"/>
      <c r="Q6" s="15"/>
      <c r="R6" s="5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49"/>
      <c r="B7" s="50"/>
      <c r="C7" s="1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50"/>
      <c r="N7" s="15"/>
      <c r="O7" s="15"/>
      <c r="P7" s="15"/>
      <c r="Q7" s="15"/>
      <c r="R7" s="5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8.75" customHeight="1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17.25" customHeight="1">
      <c r="A9" s="11" t="s">
        <v>52</v>
      </c>
      <c r="B9" s="30" t="s">
        <v>8</v>
      </c>
      <c r="C9" s="31">
        <f aca="true" t="shared" si="0" ref="C9:C16">SUM(D9:L9)</f>
        <v>1278315.5899999999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142122.91</v>
      </c>
      <c r="I9" s="31">
        <f>SUM(I10:I12)</f>
        <v>160466.53000000003</v>
      </c>
      <c r="J9" s="31">
        <f>SUM(J10:J12)</f>
        <v>167269.86000000002</v>
      </c>
      <c r="K9" s="31">
        <f t="shared" si="1"/>
        <v>164929.77000000002</v>
      </c>
      <c r="L9" s="31">
        <f>SUM(L10:L12)</f>
        <v>170481.40000000002</v>
      </c>
      <c r="M9" s="30" t="s">
        <v>16</v>
      </c>
      <c r="N9" s="23">
        <v>2015</v>
      </c>
      <c r="O9" s="24">
        <v>2021</v>
      </c>
      <c r="P9" s="24" t="s">
        <v>48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2.75">
      <c r="A10" s="12" t="s">
        <v>53</v>
      </c>
      <c r="B10" s="32" t="s">
        <v>25</v>
      </c>
      <c r="C10" s="33">
        <f t="shared" si="0"/>
        <v>164.8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f>J14</f>
        <v>84</v>
      </c>
      <c r="K10" s="33">
        <v>0</v>
      </c>
      <c r="L10" s="33">
        <v>0</v>
      </c>
      <c r="M10" s="32" t="s">
        <v>16</v>
      </c>
      <c r="N10" s="25">
        <v>2015</v>
      </c>
      <c r="O10" s="26">
        <v>2021</v>
      </c>
      <c r="P10" s="26" t="s">
        <v>48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54</v>
      </c>
      <c r="B11" s="32" t="s">
        <v>19</v>
      </c>
      <c r="C11" s="33">
        <f>SUM(D11:L11)</f>
        <v>20443.77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f>I15</f>
        <v>2164.2</v>
      </c>
      <c r="J11" s="33">
        <f>J15</f>
        <v>2434.5</v>
      </c>
      <c r="K11" s="33">
        <v>0</v>
      </c>
      <c r="L11" s="33">
        <v>0</v>
      </c>
      <c r="M11" s="32" t="s">
        <v>16</v>
      </c>
      <c r="N11" s="25">
        <v>2015</v>
      </c>
      <c r="O11" s="26">
        <v>2021</v>
      </c>
      <c r="P11" s="26" t="s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6.5" customHeight="1">
      <c r="A12" s="12" t="s">
        <v>55</v>
      </c>
      <c r="B12" s="32" t="s">
        <v>6</v>
      </c>
      <c r="C12" s="33">
        <f t="shared" si="0"/>
        <v>1257707.02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158302.33000000002</v>
      </c>
      <c r="J12" s="33">
        <f>SUM(J16)</f>
        <v>164751.36000000002</v>
      </c>
      <c r="K12" s="33">
        <f>SUM(K16)</f>
        <v>164929.77000000002</v>
      </c>
      <c r="L12" s="33">
        <f>SUM(L16)</f>
        <v>170481.40000000002</v>
      </c>
      <c r="M12" s="32" t="s">
        <v>16</v>
      </c>
      <c r="N12" s="25">
        <v>2015</v>
      </c>
      <c r="O12" s="26">
        <v>2021</v>
      </c>
      <c r="P12" s="26" t="s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56</v>
      </c>
      <c r="B13" s="30" t="s">
        <v>1</v>
      </c>
      <c r="C13" s="31">
        <f t="shared" si="0"/>
        <v>1278315.5899999999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142122.91</v>
      </c>
      <c r="I13" s="31">
        <f>SUM(I14:I16)</f>
        <v>160466.53000000003</v>
      </c>
      <c r="J13" s="31">
        <f t="shared" si="3"/>
        <v>167269.86000000002</v>
      </c>
      <c r="K13" s="31">
        <f t="shared" si="3"/>
        <v>164929.77000000002</v>
      </c>
      <c r="L13" s="31">
        <f>SUM(L14:L16)</f>
        <v>170481.40000000002</v>
      </c>
      <c r="M13" s="30" t="s">
        <v>16</v>
      </c>
      <c r="N13" s="23">
        <v>2015</v>
      </c>
      <c r="O13" s="24">
        <v>2021</v>
      </c>
      <c r="P13" s="24" t="s">
        <v>48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5.75" customHeight="1">
      <c r="A14" s="12" t="s">
        <v>57</v>
      </c>
      <c r="B14" s="32" t="s">
        <v>25</v>
      </c>
      <c r="C14" s="33">
        <f t="shared" si="0"/>
        <v>164.8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f>J29</f>
        <v>84</v>
      </c>
      <c r="K14" s="33">
        <v>0</v>
      </c>
      <c r="L14" s="33">
        <v>0</v>
      </c>
      <c r="M14" s="32" t="s">
        <v>16</v>
      </c>
      <c r="N14" s="25">
        <v>2015</v>
      </c>
      <c r="O14" s="26">
        <v>2021</v>
      </c>
      <c r="P14" s="26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58</v>
      </c>
      <c r="B15" s="32" t="s">
        <v>19</v>
      </c>
      <c r="C15" s="33">
        <f>SUM(D15:L15)</f>
        <v>20443.77</v>
      </c>
      <c r="D15" s="33">
        <v>1976.5</v>
      </c>
      <c r="E15" s="34">
        <f>E35+E96</f>
        <v>2322.1</v>
      </c>
      <c r="F15" s="33">
        <f>F35+F96</f>
        <v>5684.7</v>
      </c>
      <c r="G15" s="33">
        <f>G35+G96</f>
        <v>3613.1</v>
      </c>
      <c r="H15" s="33">
        <f>H30+H96</f>
        <v>2248.67</v>
      </c>
      <c r="I15" s="33">
        <f>I96+I85</f>
        <v>2164.2</v>
      </c>
      <c r="J15" s="33">
        <f>J30+J96</f>
        <v>2434.5</v>
      </c>
      <c r="K15" s="33">
        <f>K96+K85</f>
        <v>0</v>
      </c>
      <c r="L15" s="33">
        <f>L96+L85</f>
        <v>0</v>
      </c>
      <c r="M15" s="32" t="s">
        <v>16</v>
      </c>
      <c r="N15" s="25">
        <v>2015</v>
      </c>
      <c r="O15" s="26">
        <v>2021</v>
      </c>
      <c r="P15" s="26" t="s">
        <v>48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59</v>
      </c>
      <c r="B16" s="32" t="s">
        <v>6</v>
      </c>
      <c r="C16" s="33">
        <f t="shared" si="0"/>
        <v>1257707.02</v>
      </c>
      <c r="D16" s="33">
        <f aca="true" t="shared" si="4" ref="D16:L16">D22+D31+D97+D120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 t="shared" si="4"/>
        <v>139874.24</v>
      </c>
      <c r="I16" s="33">
        <f t="shared" si="4"/>
        <v>158302.33000000002</v>
      </c>
      <c r="J16" s="33">
        <f t="shared" si="4"/>
        <v>164751.36000000002</v>
      </c>
      <c r="K16" s="33">
        <f t="shared" si="4"/>
        <v>164929.77000000002</v>
      </c>
      <c r="L16" s="33">
        <f t="shared" si="4"/>
        <v>170481.40000000002</v>
      </c>
      <c r="M16" s="32" t="s">
        <v>16</v>
      </c>
      <c r="N16" s="25">
        <v>2015</v>
      </c>
      <c r="O16" s="26">
        <v>2021</v>
      </c>
      <c r="P16" s="26" t="s">
        <v>48</v>
      </c>
      <c r="Q16" s="3"/>
      <c r="R16" s="2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44</v>
      </c>
      <c r="B17" s="51" t="s">
        <v>153</v>
      </c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30" t="s">
        <v>16</v>
      </c>
      <c r="N17" s="23">
        <v>2015</v>
      </c>
      <c r="O17" s="24">
        <v>2021</v>
      </c>
      <c r="P17" s="24" t="s">
        <v>48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60</v>
      </c>
      <c r="B18" s="30" t="s">
        <v>150</v>
      </c>
      <c r="C18" s="31">
        <f>SUM(C19)</f>
        <v>1095.293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30.703</v>
      </c>
      <c r="J18" s="31">
        <f t="shared" si="5"/>
        <v>119.09</v>
      </c>
      <c r="K18" s="31">
        <f t="shared" si="5"/>
        <v>119.09</v>
      </c>
      <c r="L18" s="31">
        <f t="shared" si="5"/>
        <v>119.09</v>
      </c>
      <c r="M18" s="30" t="s">
        <v>16</v>
      </c>
      <c r="N18" s="23">
        <v>2015</v>
      </c>
      <c r="O18" s="24">
        <v>2021</v>
      </c>
      <c r="P18" s="24" t="s">
        <v>48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61</v>
      </c>
      <c r="B19" s="32" t="s">
        <v>6</v>
      </c>
      <c r="C19" s="33">
        <f>SUM(C22)</f>
        <v>1095.293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30.703</v>
      </c>
      <c r="J19" s="33">
        <f>SUM(J22)</f>
        <v>119.09</v>
      </c>
      <c r="K19" s="33">
        <f>SUM(K22)</f>
        <v>119.09</v>
      </c>
      <c r="L19" s="33">
        <f>SUM(L22)</f>
        <v>119.09</v>
      </c>
      <c r="M19" s="32" t="s">
        <v>16</v>
      </c>
      <c r="N19" s="25">
        <v>2015</v>
      </c>
      <c r="O19" s="26">
        <v>2021</v>
      </c>
      <c r="P19" s="26" t="s">
        <v>48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63</v>
      </c>
      <c r="B21" s="30" t="s">
        <v>27</v>
      </c>
      <c r="C21" s="31">
        <f>SUM(C22)</f>
        <v>1095.293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>SUM(I22)</f>
        <v>30.703</v>
      </c>
      <c r="J21" s="31">
        <f t="shared" si="6"/>
        <v>119.09</v>
      </c>
      <c r="K21" s="31">
        <f t="shared" si="6"/>
        <v>119.09</v>
      </c>
      <c r="L21" s="31">
        <f t="shared" si="6"/>
        <v>119.09</v>
      </c>
      <c r="M21" s="30" t="s">
        <v>16</v>
      </c>
      <c r="N21" s="23">
        <v>2015</v>
      </c>
      <c r="O21" s="24">
        <v>2021</v>
      </c>
      <c r="P21" s="24" t="s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64</v>
      </c>
      <c r="B22" s="32" t="s">
        <v>6</v>
      </c>
      <c r="C22" s="33">
        <f>SUM(D22:L22)</f>
        <v>1095.293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30.703</v>
      </c>
      <c r="J22" s="33">
        <f t="shared" si="7"/>
        <v>119.09</v>
      </c>
      <c r="K22" s="33">
        <f t="shared" si="7"/>
        <v>119.09</v>
      </c>
      <c r="L22" s="33">
        <f t="shared" si="7"/>
        <v>119.09</v>
      </c>
      <c r="M22" s="32" t="s">
        <v>16</v>
      </c>
      <c r="N22" s="25">
        <v>2015</v>
      </c>
      <c r="O22" s="26">
        <v>2021</v>
      </c>
      <c r="P22" s="26" t="s">
        <v>48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11" t="s">
        <v>65</v>
      </c>
      <c r="B23" s="30" t="s">
        <v>151</v>
      </c>
      <c r="C23" s="31">
        <f>SUM(D23:L23)</f>
        <v>755.483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30.703</v>
      </c>
      <c r="J23" s="31">
        <f t="shared" si="8"/>
        <v>108.26</v>
      </c>
      <c r="K23" s="31">
        <f t="shared" si="8"/>
        <v>108.26</v>
      </c>
      <c r="L23" s="31">
        <f t="shared" si="8"/>
        <v>108.26</v>
      </c>
      <c r="M23" s="30" t="s">
        <v>20</v>
      </c>
      <c r="N23" s="23">
        <v>2015</v>
      </c>
      <c r="O23" s="24">
        <v>2021</v>
      </c>
      <c r="P23" s="24" t="s">
        <v>48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28.5" customHeight="1">
      <c r="A24" s="13" t="s">
        <v>66</v>
      </c>
      <c r="B24" s="38" t="s">
        <v>6</v>
      </c>
      <c r="C24" s="39">
        <f>SUM(D24:L24)</f>
        <v>755.483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30.703</v>
      </c>
      <c r="J24" s="39">
        <v>108.26</v>
      </c>
      <c r="K24" s="39">
        <v>108.26</v>
      </c>
      <c r="L24" s="39">
        <v>108.26</v>
      </c>
      <c r="M24" s="40" t="s">
        <v>16</v>
      </c>
      <c r="N24" s="3">
        <v>2015</v>
      </c>
      <c r="O24" s="3">
        <v>2021</v>
      </c>
      <c r="P24" s="3" t="s">
        <v>48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14.75" customHeight="1">
      <c r="A25" s="11" t="s">
        <v>67</v>
      </c>
      <c r="B25" s="30" t="s">
        <v>152</v>
      </c>
      <c r="C25" s="31">
        <f>SUM(C26)</f>
        <v>339.8099999999999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0</v>
      </c>
      <c r="J25" s="31">
        <f t="shared" si="9"/>
        <v>10.83</v>
      </c>
      <c r="K25" s="31">
        <f t="shared" si="9"/>
        <v>10.83</v>
      </c>
      <c r="L25" s="31">
        <f t="shared" si="9"/>
        <v>10.83</v>
      </c>
      <c r="M25" s="30" t="s">
        <v>21</v>
      </c>
      <c r="N25" s="23">
        <v>2015</v>
      </c>
      <c r="O25" s="24">
        <v>2021</v>
      </c>
      <c r="P25" s="24" t="s">
        <v>48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21" customHeight="1">
      <c r="A26" s="13" t="s">
        <v>68</v>
      </c>
      <c r="B26" s="38" t="s">
        <v>6</v>
      </c>
      <c r="C26" s="39">
        <f>SUM(D26:L26)</f>
        <v>339.8099999999999</v>
      </c>
      <c r="D26" s="39">
        <v>111.76</v>
      </c>
      <c r="E26" s="39">
        <v>10</v>
      </c>
      <c r="F26" s="39">
        <v>10</v>
      </c>
      <c r="G26" s="39">
        <v>14.73</v>
      </c>
      <c r="H26" s="39">
        <f>10.83+100+50</f>
        <v>160.82999999999998</v>
      </c>
      <c r="I26" s="39">
        <v>0</v>
      </c>
      <c r="J26" s="39">
        <v>10.83</v>
      </c>
      <c r="K26" s="39">
        <v>10.83</v>
      </c>
      <c r="L26" s="39">
        <v>10.83</v>
      </c>
      <c r="M26" s="40" t="s">
        <v>16</v>
      </c>
      <c r="N26" s="3">
        <v>2015</v>
      </c>
      <c r="O26" s="3">
        <v>2021</v>
      </c>
      <c r="P26" s="3" t="s"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45</v>
      </c>
      <c r="B27" s="51" t="s">
        <v>166</v>
      </c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30" t="s">
        <v>16</v>
      </c>
      <c r="N27" s="23">
        <v>2015</v>
      </c>
      <c r="O27" s="24">
        <v>2021</v>
      </c>
      <c r="P27" s="24" t="s"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69</v>
      </c>
      <c r="B28" s="30" t="s">
        <v>154</v>
      </c>
      <c r="C28" s="31">
        <f>SUM(D28:L28)</f>
        <v>651910.747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>SUM(I29:I31)</f>
        <v>77583.25700000001</v>
      </c>
      <c r="J28" s="31">
        <f>SUM(J29:J31)</f>
        <v>81779.94000000002</v>
      </c>
      <c r="K28" s="31">
        <f t="shared" si="10"/>
        <v>80880.52000000002</v>
      </c>
      <c r="L28" s="31">
        <f t="shared" si="10"/>
        <v>85719.52000000002</v>
      </c>
      <c r="M28" s="30" t="s">
        <v>16</v>
      </c>
      <c r="N28" s="23">
        <v>2015</v>
      </c>
      <c r="O28" s="24">
        <v>2021</v>
      </c>
      <c r="P28" s="24" t="s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70</v>
      </c>
      <c r="B29" s="32" t="s">
        <v>25</v>
      </c>
      <c r="C29" s="33">
        <f>SUM(D29:L29)</f>
        <v>164.8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f>J88</f>
        <v>84</v>
      </c>
      <c r="K29" s="33">
        <v>0</v>
      </c>
      <c r="L29" s="33">
        <v>0</v>
      </c>
      <c r="M29" s="32" t="s">
        <v>16</v>
      </c>
      <c r="N29" s="25">
        <v>2015</v>
      </c>
      <c r="O29" s="26">
        <v>2021</v>
      </c>
      <c r="P29" s="26" t="s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71</v>
      </c>
      <c r="B30" s="32" t="s">
        <v>19</v>
      </c>
      <c r="C30" s="33">
        <f>SUM(D30:L30)</f>
        <v>7651.67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f>I85</f>
        <v>150</v>
      </c>
      <c r="J30" s="33">
        <f>J85+J89+J92</f>
        <v>286</v>
      </c>
      <c r="K30" s="33">
        <v>0</v>
      </c>
      <c r="L30" s="33">
        <v>0</v>
      </c>
      <c r="M30" s="32" t="s">
        <v>16</v>
      </c>
      <c r="N30" s="25">
        <v>2015</v>
      </c>
      <c r="O30" s="26">
        <v>2021</v>
      </c>
      <c r="P30" s="26" t="s">
        <v>48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72</v>
      </c>
      <c r="B31" s="32" t="s">
        <v>6</v>
      </c>
      <c r="C31" s="33">
        <f>SUM(D31:L31)</f>
        <v>644094.277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77433.25700000001</v>
      </c>
      <c r="J31" s="33">
        <f>SUM(J36)</f>
        <v>81409.94000000002</v>
      </c>
      <c r="K31" s="33">
        <f>SUM(K36)</f>
        <v>80880.52000000002</v>
      </c>
      <c r="L31" s="33">
        <f>SUM(L36)</f>
        <v>85719.52000000002</v>
      </c>
      <c r="M31" s="32" t="s">
        <v>16</v>
      </c>
      <c r="N31" s="25">
        <v>2015</v>
      </c>
      <c r="O31" s="26">
        <v>2021</v>
      </c>
      <c r="P31" s="26" t="s">
        <v>48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48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74</v>
      </c>
      <c r="B33" s="30" t="s">
        <v>27</v>
      </c>
      <c r="C33" s="31">
        <f>SUM(D33:L33)</f>
        <v>651826.747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77583.25700000001</v>
      </c>
      <c r="J33" s="31">
        <f t="shared" si="11"/>
        <v>81695.94000000002</v>
      </c>
      <c r="K33" s="31">
        <f t="shared" si="11"/>
        <v>80880.52000000002</v>
      </c>
      <c r="L33" s="31">
        <f t="shared" si="11"/>
        <v>85719.52000000002</v>
      </c>
      <c r="M33" s="30" t="s">
        <v>16</v>
      </c>
      <c r="N33" s="23">
        <v>2015</v>
      </c>
      <c r="O33" s="24">
        <v>2021</v>
      </c>
      <c r="P33" s="24" t="s">
        <v>48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5">
        <v>2015</v>
      </c>
      <c r="O34" s="26">
        <v>2021</v>
      </c>
      <c r="P34" s="26" t="s">
        <v>48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76</v>
      </c>
      <c r="B35" s="32" t="s">
        <v>19</v>
      </c>
      <c r="C35" s="33">
        <f>SUM(D35:L35)</f>
        <v>7651.67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150</v>
      </c>
      <c r="J35" s="33">
        <f>J92+J89</f>
        <v>286</v>
      </c>
      <c r="K35" s="33">
        <v>0</v>
      </c>
      <c r="L35" s="33">
        <v>0</v>
      </c>
      <c r="M35" s="32" t="s">
        <v>16</v>
      </c>
      <c r="N35" s="25">
        <v>2015</v>
      </c>
      <c r="O35" s="26">
        <v>2021</v>
      </c>
      <c r="P35" s="26" t="s">
        <v>48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77</v>
      </c>
      <c r="B36" s="32" t="s">
        <v>6</v>
      </c>
      <c r="C36" s="33">
        <f>SUM(D36:L36)</f>
        <v>644094.277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I38+I41+I44+I48+I46+I50+I52+I54+I56+I58+I62+I66+I68+I72+I60+I74+I76+I78+I80+I82+I86</f>
        <v>77433.25700000001</v>
      </c>
      <c r="J36" s="33">
        <f>J38+J41+J44+J48+J46+J50+J52+J54+J56+J58+J62+J66+J68+J72+J60+J74+J76+J78+J80+J82+J86+J90+J93</f>
        <v>81409.94000000002</v>
      </c>
      <c r="K36" s="33">
        <f t="shared" si="12"/>
        <v>80880.52000000002</v>
      </c>
      <c r="L36" s="33">
        <f t="shared" si="12"/>
        <v>85719.52000000002</v>
      </c>
      <c r="M36" s="32" t="s">
        <v>16</v>
      </c>
      <c r="N36" s="25">
        <v>2015</v>
      </c>
      <c r="O36" s="26">
        <v>2021</v>
      </c>
      <c r="P36" s="26" t="s">
        <v>48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78</v>
      </c>
      <c r="B37" s="30" t="s">
        <v>14</v>
      </c>
      <c r="C37" s="31">
        <f>SUM(C38:C39)</f>
        <v>149874.27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17180.7</v>
      </c>
      <c r="J37" s="31">
        <f>SUM(J38)</f>
        <v>19312.7</v>
      </c>
      <c r="K37" s="31">
        <f>SUM(K38)</f>
        <v>19707.14</v>
      </c>
      <c r="L37" s="31">
        <f>SUM(L38)</f>
        <v>20942.23</v>
      </c>
      <c r="M37" s="30" t="s">
        <v>32</v>
      </c>
      <c r="N37" s="23">
        <v>2015</v>
      </c>
      <c r="O37" s="24">
        <v>2021</v>
      </c>
      <c r="P37" s="24" t="s">
        <v>48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79</v>
      </c>
      <c r="B38" s="38" t="s">
        <v>6</v>
      </c>
      <c r="C38" s="39">
        <f>SUM(D38:L38)</f>
        <v>148819.91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17180.7</v>
      </c>
      <c r="J38" s="39">
        <v>19312.7</v>
      </c>
      <c r="K38" s="39">
        <v>19707.14</v>
      </c>
      <c r="L38" s="39">
        <v>20942.23</v>
      </c>
      <c r="M38" s="40" t="s">
        <v>16</v>
      </c>
      <c r="N38" s="3">
        <v>2015</v>
      </c>
      <c r="O38" s="3">
        <v>2021</v>
      </c>
      <c r="P38" s="3" t="s">
        <v>48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81</v>
      </c>
      <c r="B40" s="30" t="s">
        <v>42</v>
      </c>
      <c r="C40" s="31">
        <f>SUM(C41:C42)</f>
        <v>453779.52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51394.4</v>
      </c>
      <c r="J40" s="31">
        <f>SUM(J41)</f>
        <v>56687.1</v>
      </c>
      <c r="K40" s="31">
        <f>SUM(K41)</f>
        <v>57911.24</v>
      </c>
      <c r="L40" s="31">
        <f>SUM(L41)</f>
        <v>61515.15</v>
      </c>
      <c r="M40" s="30" t="s">
        <v>24</v>
      </c>
      <c r="N40" s="23">
        <v>2015</v>
      </c>
      <c r="O40" s="24">
        <v>2021</v>
      </c>
      <c r="P40" s="24" t="s">
        <v>48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82</v>
      </c>
      <c r="B41" s="38" t="s">
        <v>6</v>
      </c>
      <c r="C41" s="39">
        <f>SUM(D41:L41)</f>
        <v>450675.08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51394.4</v>
      </c>
      <c r="J41" s="39">
        <v>56687.1</v>
      </c>
      <c r="K41" s="39">
        <v>57911.24</v>
      </c>
      <c r="L41" s="39">
        <v>61515.15</v>
      </c>
      <c r="M41" s="40" t="s">
        <v>16</v>
      </c>
      <c r="N41" s="3">
        <v>2015</v>
      </c>
      <c r="O41" s="3">
        <v>2021</v>
      </c>
      <c r="P41" s="3" t="s">
        <v>48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84</v>
      </c>
      <c r="B43" s="30" t="s">
        <v>38</v>
      </c>
      <c r="C43" s="31">
        <f>SUM(C44)</f>
        <v>454.12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54.13</v>
      </c>
      <c r="L43" s="31">
        <f t="shared" si="13"/>
        <v>54.13</v>
      </c>
      <c r="M43" s="30" t="s">
        <v>7</v>
      </c>
      <c r="N43" s="23">
        <v>2015</v>
      </c>
      <c r="O43" s="24">
        <v>2021</v>
      </c>
      <c r="P43" s="24" t="s">
        <v>48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85</v>
      </c>
      <c r="B44" s="38" t="s">
        <v>6</v>
      </c>
      <c r="C44" s="39">
        <f aca="true" t="shared" si="14" ref="C44:C50">SUM(D44:L44)</f>
        <v>454.12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54.13</v>
      </c>
      <c r="L44" s="39">
        <v>54.13</v>
      </c>
      <c r="M44" s="40" t="s">
        <v>16</v>
      </c>
      <c r="N44" s="3">
        <v>2015</v>
      </c>
      <c r="O44" s="3">
        <v>2021</v>
      </c>
      <c r="P44" s="3" t="s">
        <v>48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3">
        <v>2015</v>
      </c>
      <c r="O45" s="24">
        <v>2021</v>
      </c>
      <c r="P45" s="24" t="s"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3">
        <v>2015</v>
      </c>
      <c r="O46" s="3">
        <v>2021</v>
      </c>
      <c r="P46" s="3" t="s">
        <v>48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88</v>
      </c>
      <c r="B47" s="30" t="s">
        <v>175</v>
      </c>
      <c r="C47" s="31">
        <f t="shared" si="14"/>
        <v>2121.55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0</v>
      </c>
      <c r="J47" s="31">
        <f t="shared" si="15"/>
        <v>151.57</v>
      </c>
      <c r="K47" s="31">
        <f t="shared" si="15"/>
        <v>151.57</v>
      </c>
      <c r="L47" s="31">
        <f t="shared" si="15"/>
        <v>151.57</v>
      </c>
      <c r="M47" s="30" t="s">
        <v>16</v>
      </c>
      <c r="N47" s="23">
        <v>2015</v>
      </c>
      <c r="O47" s="24">
        <v>2021</v>
      </c>
      <c r="P47" s="24" t="s">
        <v>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89</v>
      </c>
      <c r="B48" s="38" t="s">
        <v>6</v>
      </c>
      <c r="C48" s="39">
        <f>SUM(D48:L48)</f>
        <v>2121.55</v>
      </c>
      <c r="D48" s="39">
        <v>116.48</v>
      </c>
      <c r="E48" s="39">
        <v>143.07</v>
      </c>
      <c r="F48" s="39">
        <v>140</v>
      </c>
      <c r="G48" s="39">
        <v>630.21</v>
      </c>
      <c r="H48" s="39">
        <v>637.08</v>
      </c>
      <c r="I48" s="39">
        <v>0</v>
      </c>
      <c r="J48" s="39">
        <v>151.57</v>
      </c>
      <c r="K48" s="39">
        <v>151.57</v>
      </c>
      <c r="L48" s="39">
        <v>151.57</v>
      </c>
      <c r="M48" s="40" t="s">
        <v>16</v>
      </c>
      <c r="N48" s="3">
        <v>2015</v>
      </c>
      <c r="O48" s="3">
        <v>2021</v>
      </c>
      <c r="P48" s="3" t="s">
        <v>48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90</v>
      </c>
      <c r="B49" s="30" t="s">
        <v>161</v>
      </c>
      <c r="C49" s="31">
        <f t="shared" si="14"/>
        <v>16382.75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1858.74</v>
      </c>
      <c r="J49" s="31">
        <f t="shared" si="16"/>
        <v>1948.74</v>
      </c>
      <c r="K49" s="31">
        <f t="shared" si="16"/>
        <v>1948.74</v>
      </c>
      <c r="L49" s="31">
        <f t="shared" si="16"/>
        <v>1948.74</v>
      </c>
      <c r="M49" s="30" t="s">
        <v>28</v>
      </c>
      <c r="N49" s="23">
        <v>2015</v>
      </c>
      <c r="O49" s="24">
        <v>2021</v>
      </c>
      <c r="P49" s="24" t="s">
        <v>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91</v>
      </c>
      <c r="B50" s="38" t="s">
        <v>6</v>
      </c>
      <c r="C50" s="39">
        <f t="shared" si="14"/>
        <v>16382.75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1858.74</v>
      </c>
      <c r="J50" s="39">
        <v>1948.74</v>
      </c>
      <c r="K50" s="39">
        <v>1948.74</v>
      </c>
      <c r="L50" s="39">
        <v>1948.74</v>
      </c>
      <c r="M50" s="40" t="s">
        <v>16</v>
      </c>
      <c r="N50" s="3">
        <v>2015</v>
      </c>
      <c r="O50" s="3">
        <v>2021</v>
      </c>
      <c r="P50" s="3" t="s">
        <v>48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92</v>
      </c>
      <c r="B51" s="30" t="s">
        <v>13</v>
      </c>
      <c r="C51" s="31">
        <f>SUM(C52)</f>
        <v>2040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157</v>
      </c>
      <c r="J51" s="31">
        <f t="shared" si="17"/>
        <v>249</v>
      </c>
      <c r="K51" s="31">
        <f t="shared" si="17"/>
        <v>249</v>
      </c>
      <c r="L51" s="31">
        <f t="shared" si="17"/>
        <v>249</v>
      </c>
      <c r="M51" s="30" t="s">
        <v>23</v>
      </c>
      <c r="N51" s="23">
        <v>2015</v>
      </c>
      <c r="O51" s="24">
        <v>2021</v>
      </c>
      <c r="P51" s="24" t="s">
        <v>48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93</v>
      </c>
      <c r="B52" s="38" t="s">
        <v>6</v>
      </c>
      <c r="C52" s="39">
        <f>SUM(D52:L52)</f>
        <v>2040</v>
      </c>
      <c r="D52" s="39">
        <v>231</v>
      </c>
      <c r="E52" s="39">
        <v>231</v>
      </c>
      <c r="F52" s="39">
        <v>231</v>
      </c>
      <c r="G52" s="39">
        <v>240</v>
      </c>
      <c r="H52" s="39">
        <v>203</v>
      </c>
      <c r="I52" s="39">
        <v>157</v>
      </c>
      <c r="J52" s="39">
        <v>249</v>
      </c>
      <c r="K52" s="39">
        <v>249</v>
      </c>
      <c r="L52" s="39">
        <v>249</v>
      </c>
      <c r="M52" s="40" t="s">
        <v>16</v>
      </c>
      <c r="N52" s="3">
        <v>2015</v>
      </c>
      <c r="O52" s="3">
        <v>2021</v>
      </c>
      <c r="P52" s="3" t="s">
        <v>48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51">
      <c r="A53" s="11" t="s">
        <v>94</v>
      </c>
      <c r="B53" s="30" t="s">
        <v>155</v>
      </c>
      <c r="C53" s="31">
        <f>SUM(C54)</f>
        <v>4719.1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519</v>
      </c>
      <c r="J53" s="31">
        <f t="shared" si="18"/>
        <v>519</v>
      </c>
      <c r="K53" s="31">
        <f t="shared" si="18"/>
        <v>519</v>
      </c>
      <c r="L53" s="31">
        <f t="shared" si="18"/>
        <v>519</v>
      </c>
      <c r="M53" s="30" t="s">
        <v>16</v>
      </c>
      <c r="N53" s="23">
        <v>2015</v>
      </c>
      <c r="O53" s="24">
        <v>2021</v>
      </c>
      <c r="P53" s="24" t="s">
        <v>48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95</v>
      </c>
      <c r="B54" s="38" t="s">
        <v>6</v>
      </c>
      <c r="C54" s="39">
        <f>SUM(D54:L54)</f>
        <v>4719.1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519</v>
      </c>
      <c r="J54" s="39">
        <v>519</v>
      </c>
      <c r="K54" s="39">
        <v>519</v>
      </c>
      <c r="L54" s="39">
        <v>519</v>
      </c>
      <c r="M54" s="40" t="s">
        <v>16</v>
      </c>
      <c r="N54" s="3">
        <v>2015</v>
      </c>
      <c r="O54" s="3">
        <v>2021</v>
      </c>
      <c r="P54" s="3" t="s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1">
      <c r="A55" s="11" t="s">
        <v>96</v>
      </c>
      <c r="B55" s="30" t="s">
        <v>33</v>
      </c>
      <c r="C55" s="31">
        <f>SUM(D55:L55)</f>
        <v>62.25999999999999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5.41</v>
      </c>
      <c r="J55" s="31">
        <f t="shared" si="19"/>
        <v>5.41</v>
      </c>
      <c r="K55" s="31">
        <f t="shared" si="19"/>
        <v>5.41</v>
      </c>
      <c r="L55" s="31">
        <f t="shared" si="19"/>
        <v>5.41</v>
      </c>
      <c r="M55" s="30" t="s">
        <v>16</v>
      </c>
      <c r="N55" s="23">
        <v>2015</v>
      </c>
      <c r="O55" s="24">
        <v>2021</v>
      </c>
      <c r="P55" s="24" t="s">
        <v>48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97</v>
      </c>
      <c r="B56" s="38" t="s">
        <v>6</v>
      </c>
      <c r="C56" s="39">
        <f>SUM(D56:L56)</f>
        <v>62.25999999999999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5.41</v>
      </c>
      <c r="J56" s="39">
        <v>5.41</v>
      </c>
      <c r="K56" s="39">
        <v>5.41</v>
      </c>
      <c r="L56" s="39">
        <v>5.41</v>
      </c>
      <c r="M56" s="40" t="s">
        <v>16</v>
      </c>
      <c r="N56" s="3">
        <v>2015</v>
      </c>
      <c r="O56" s="3">
        <v>2021</v>
      </c>
      <c r="P56" s="3" t="s">
        <v>48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98</v>
      </c>
      <c r="B57" s="30" t="s">
        <v>26</v>
      </c>
      <c r="C57" s="31">
        <f>SUM(C58)</f>
        <v>409.49999999999994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51.9</v>
      </c>
      <c r="L57" s="31">
        <f t="shared" si="20"/>
        <v>51.9</v>
      </c>
      <c r="M57" s="30" t="s">
        <v>40</v>
      </c>
      <c r="N57" s="23">
        <v>2015</v>
      </c>
      <c r="O57" s="24">
        <v>2021</v>
      </c>
      <c r="P57" s="24" t="s">
        <v>48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99</v>
      </c>
      <c r="B58" s="38" t="s">
        <v>6</v>
      </c>
      <c r="C58" s="39">
        <f>SUM(D58:L58)</f>
        <v>409.49999999999994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51.9</v>
      </c>
      <c r="L58" s="39">
        <v>51.9</v>
      </c>
      <c r="M58" s="40" t="s">
        <v>16</v>
      </c>
      <c r="N58" s="3">
        <v>2015</v>
      </c>
      <c r="O58" s="3">
        <v>2021</v>
      </c>
      <c r="P58" s="3" t="s">
        <v>48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3">
        <v>2015</v>
      </c>
      <c r="O59" s="24">
        <v>2021</v>
      </c>
      <c r="P59" s="24" t="s">
        <v>48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3">
        <v>2015</v>
      </c>
      <c r="O60" s="3">
        <v>2021</v>
      </c>
      <c r="P60" s="3" t="s">
        <v>48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55.25" customHeight="1">
      <c r="A61" s="11" t="s">
        <v>102</v>
      </c>
      <c r="B61" s="30" t="s">
        <v>158</v>
      </c>
      <c r="C61" s="31">
        <f>SUM(D61:L61)</f>
        <v>13878.85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4554</v>
      </c>
      <c r="J61" s="31">
        <f t="shared" si="21"/>
        <v>2148</v>
      </c>
      <c r="K61" s="31">
        <f t="shared" si="21"/>
        <v>0</v>
      </c>
      <c r="L61" s="31">
        <f t="shared" si="21"/>
        <v>0</v>
      </c>
      <c r="M61" s="30" t="s">
        <v>29</v>
      </c>
      <c r="N61" s="23">
        <v>2015</v>
      </c>
      <c r="O61" s="24">
        <v>2021</v>
      </c>
      <c r="P61" s="24" t="s">
        <v>48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103</v>
      </c>
      <c r="B62" s="38" t="s">
        <v>6</v>
      </c>
      <c r="C62" s="39">
        <f>SUM(D62:L62)</f>
        <v>13878.85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4554</v>
      </c>
      <c r="J62" s="39">
        <v>2148</v>
      </c>
      <c r="K62" s="39">
        <v>0</v>
      </c>
      <c r="L62" s="39">
        <v>0</v>
      </c>
      <c r="M62" s="40" t="s">
        <v>16</v>
      </c>
      <c r="N62" s="3">
        <v>2015</v>
      </c>
      <c r="O62" s="3">
        <v>2021</v>
      </c>
      <c r="P62" s="3" t="s">
        <v>48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104</v>
      </c>
      <c r="B63" s="30" t="s">
        <v>43</v>
      </c>
      <c r="C63" s="31">
        <f>SUM(C64:C66)</f>
        <v>2380.0099999999998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>SUM(I64:I66)</f>
        <v>222.39</v>
      </c>
      <c r="J63" s="31">
        <f t="shared" si="22"/>
        <v>162.39</v>
      </c>
      <c r="K63" s="31">
        <f t="shared" si="22"/>
        <v>282.39</v>
      </c>
      <c r="L63" s="31">
        <f t="shared" si="22"/>
        <v>282.39</v>
      </c>
      <c r="M63" s="30" t="s">
        <v>15</v>
      </c>
      <c r="N63" s="23">
        <v>2015</v>
      </c>
      <c r="O63" s="24">
        <v>2021</v>
      </c>
      <c r="P63" s="24" t="s">
        <v>48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3">
        <v>2015</v>
      </c>
      <c r="O64" s="3">
        <v>2021</v>
      </c>
      <c r="P64" s="3" t="s">
        <v>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107</v>
      </c>
      <c r="B66" s="38" t="s">
        <v>6</v>
      </c>
      <c r="C66" s="39">
        <f>SUM(D66:L66)</f>
        <v>1972.2099999999996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222.39</v>
      </c>
      <c r="J66" s="39">
        <v>162.39</v>
      </c>
      <c r="K66" s="39">
        <v>282.39</v>
      </c>
      <c r="L66" s="39">
        <v>282.39</v>
      </c>
      <c r="M66" s="40" t="s">
        <v>16</v>
      </c>
      <c r="N66" s="3">
        <v>2015</v>
      </c>
      <c r="O66" s="3">
        <v>2021</v>
      </c>
      <c r="P66" s="3" t="s">
        <v>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108</v>
      </c>
      <c r="B67" s="30" t="s">
        <v>145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3">
        <v>2015</v>
      </c>
      <c r="O67" s="24">
        <v>2021</v>
      </c>
      <c r="P67" s="24" t="s">
        <v>48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3">
        <v>2015</v>
      </c>
      <c r="O68" s="3">
        <v>2021</v>
      </c>
      <c r="P68" s="3" t="s">
        <v>48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11" t="s">
        <v>110</v>
      </c>
      <c r="B69" s="30" t="s">
        <v>181</v>
      </c>
      <c r="C69" s="31">
        <f>SUM(C70:C72)</f>
        <v>835.4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f>SUM(I70+I71+I72)</f>
        <v>0</v>
      </c>
      <c r="J69" s="31">
        <v>0</v>
      </c>
      <c r="K69" s="31">
        <v>0</v>
      </c>
      <c r="L69" s="31">
        <v>0</v>
      </c>
      <c r="M69" s="42" t="s">
        <v>114</v>
      </c>
      <c r="N69" s="23">
        <v>2015</v>
      </c>
      <c r="O69" s="24">
        <v>2021</v>
      </c>
      <c r="P69" s="24" t="s">
        <v>48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3">
        <v>2015</v>
      </c>
      <c r="O70" s="3">
        <v>2021</v>
      </c>
      <c r="P70" s="3" t="s">
        <v>48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39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159</v>
      </c>
      <c r="B72" s="38" t="s">
        <v>6</v>
      </c>
      <c r="C72" s="39">
        <f>SUM(D72:L72)</f>
        <v>105.03</v>
      </c>
      <c r="D72" s="39">
        <v>0</v>
      </c>
      <c r="E72" s="39">
        <v>30</v>
      </c>
      <c r="F72" s="39">
        <v>30</v>
      </c>
      <c r="G72" s="39">
        <v>0</v>
      </c>
      <c r="H72" s="39">
        <v>45.03</v>
      </c>
      <c r="I72" s="39">
        <v>0</v>
      </c>
      <c r="J72" s="39">
        <v>0</v>
      </c>
      <c r="K72" s="39">
        <v>0</v>
      </c>
      <c r="L72" s="39">
        <v>0</v>
      </c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160</v>
      </c>
      <c r="B73" s="30" t="s">
        <v>176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163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27.5">
      <c r="A75" s="11" t="s">
        <v>164</v>
      </c>
      <c r="B75" s="30" t="s">
        <v>177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165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9.25">
      <c r="A77" s="11" t="s">
        <v>168</v>
      </c>
      <c r="B77" s="30" t="s">
        <v>178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169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27.5">
      <c r="A79" s="11" t="s">
        <v>170</v>
      </c>
      <c r="B79" s="30" t="s">
        <v>179</v>
      </c>
      <c r="C79" s="31">
        <f>SUM(C80)</f>
        <v>1570.537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1285.587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13" t="s">
        <v>171</v>
      </c>
      <c r="B80" s="38" t="s">
        <v>6</v>
      </c>
      <c r="C80" s="39">
        <f>SUM(D80:L80)</f>
        <v>1570.537</v>
      </c>
      <c r="D80" s="39">
        <v>0</v>
      </c>
      <c r="E80" s="39">
        <v>0</v>
      </c>
      <c r="F80" s="39">
        <v>0</v>
      </c>
      <c r="G80" s="39">
        <v>0</v>
      </c>
      <c r="H80" s="39">
        <v>284.95</v>
      </c>
      <c r="I80" s="39">
        <v>1285.587</v>
      </c>
      <c r="J80" s="39">
        <v>0</v>
      </c>
      <c r="K80" s="39">
        <v>0</v>
      </c>
      <c r="L80" s="39">
        <v>0</v>
      </c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172</v>
      </c>
      <c r="B81" s="30" t="s">
        <v>180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173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174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42.25">
      <c r="A84" s="13" t="s">
        <v>185</v>
      </c>
      <c r="B84" s="30" t="s">
        <v>184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f>I86+I85</f>
        <v>300</v>
      </c>
      <c r="J84" s="44">
        <f>J86+J85</f>
        <v>0</v>
      </c>
      <c r="K84" s="44">
        <v>0</v>
      </c>
      <c r="L84" s="44">
        <v>0</v>
      </c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186</v>
      </c>
      <c r="B85" s="40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150</v>
      </c>
      <c r="J85" s="43">
        <v>0</v>
      </c>
      <c r="K85" s="43">
        <v>0</v>
      </c>
      <c r="L85" s="43">
        <v>0</v>
      </c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187</v>
      </c>
      <c r="B86" s="40" t="s">
        <v>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150</v>
      </c>
      <c r="J86" s="43">
        <v>0</v>
      </c>
      <c r="K86" s="43">
        <v>0</v>
      </c>
      <c r="L86" s="43">
        <v>0</v>
      </c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07.25" customHeight="1">
      <c r="A87" s="46" t="s">
        <v>188</v>
      </c>
      <c r="B87" s="47" t="s">
        <v>191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f>I90+I89</f>
        <v>0</v>
      </c>
      <c r="J87" s="44">
        <f>J90+J89+J88</f>
        <v>240</v>
      </c>
      <c r="K87" s="44">
        <v>0</v>
      </c>
      <c r="L87" s="44">
        <v>0</v>
      </c>
      <c r="M87" s="4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4.25" customHeight="1">
      <c r="A88" s="13"/>
      <c r="B88" s="40" t="s">
        <v>196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84</v>
      </c>
      <c r="K88" s="43">
        <v>0</v>
      </c>
      <c r="L88" s="43">
        <v>0</v>
      </c>
      <c r="M88" s="4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3" t="s">
        <v>189</v>
      </c>
      <c r="B89" s="40" t="s">
        <v>19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36</v>
      </c>
      <c r="K89" s="43">
        <v>0</v>
      </c>
      <c r="L89" s="43">
        <v>0</v>
      </c>
      <c r="M89" s="4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3" t="s">
        <v>190</v>
      </c>
      <c r="B90" s="40" t="s">
        <v>6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120</v>
      </c>
      <c r="K90" s="43">
        <v>0</v>
      </c>
      <c r="L90" s="43">
        <v>0</v>
      </c>
      <c r="M90" s="4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02">
      <c r="A91" s="13" t="s">
        <v>194</v>
      </c>
      <c r="B91" s="45" t="s">
        <v>195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f>I93+I92</f>
        <v>0</v>
      </c>
      <c r="J91" s="44">
        <f>J93+J92</f>
        <v>250</v>
      </c>
      <c r="K91" s="44">
        <v>0</v>
      </c>
      <c r="L91" s="44">
        <v>0</v>
      </c>
      <c r="M91" s="4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12.75">
      <c r="A92" s="46" t="s">
        <v>192</v>
      </c>
      <c r="B92" s="40" t="s">
        <v>19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250</v>
      </c>
      <c r="K92" s="43">
        <v>0</v>
      </c>
      <c r="L92" s="43">
        <v>0</v>
      </c>
      <c r="M92" s="4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3" t="s">
        <v>193</v>
      </c>
      <c r="B93" s="40" t="s">
        <v>6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20.25" customHeight="1">
      <c r="A94" s="11" t="s">
        <v>46</v>
      </c>
      <c r="B94" s="51" t="s">
        <v>5</v>
      </c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30" t="s">
        <v>16</v>
      </c>
      <c r="N94" s="23">
        <v>2015</v>
      </c>
      <c r="O94" s="24">
        <v>2021</v>
      </c>
      <c r="P94" s="24" t="s">
        <v>48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78.75" customHeight="1">
      <c r="A95" s="11" t="s">
        <v>115</v>
      </c>
      <c r="B95" s="30" t="s">
        <v>49</v>
      </c>
      <c r="C95" s="31">
        <f>SUM(D95:L95)</f>
        <v>430346.2899999999</v>
      </c>
      <c r="D95" s="31">
        <v>35870.41</v>
      </c>
      <c r="E95" s="31">
        <f aca="true" t="shared" si="25" ref="E95:L95">SUM(E96:E97)</f>
        <v>39409.18</v>
      </c>
      <c r="F95" s="31">
        <f t="shared" si="25"/>
        <v>38336.649999999994</v>
      </c>
      <c r="G95" s="31">
        <f t="shared" si="25"/>
        <v>42392.86</v>
      </c>
      <c r="H95" s="31">
        <f t="shared" si="25"/>
        <v>46069.75</v>
      </c>
      <c r="I95" s="31">
        <f t="shared" si="25"/>
        <v>57500.56</v>
      </c>
      <c r="J95" s="31">
        <f>SUM(J96:J97)</f>
        <v>58306.37</v>
      </c>
      <c r="K95" s="31">
        <f t="shared" si="25"/>
        <v>56401.42</v>
      </c>
      <c r="L95" s="31">
        <f t="shared" si="25"/>
        <v>56059.09</v>
      </c>
      <c r="M95" s="30" t="s">
        <v>16</v>
      </c>
      <c r="N95" s="23">
        <v>2015</v>
      </c>
      <c r="O95" s="24">
        <v>2021</v>
      </c>
      <c r="P95" s="24" t="s">
        <v>48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12" t="s">
        <v>116</v>
      </c>
      <c r="B96" s="32" t="s">
        <v>19</v>
      </c>
      <c r="C96" s="33">
        <f>SUM(D96:L96)</f>
        <v>12792.1</v>
      </c>
      <c r="D96" s="33">
        <v>1976.5</v>
      </c>
      <c r="E96" s="33">
        <v>1815.1</v>
      </c>
      <c r="F96" s="33">
        <f>SUM(F100)</f>
        <v>1200.7</v>
      </c>
      <c r="G96" s="33">
        <f>G100</f>
        <v>1737.3</v>
      </c>
      <c r="H96" s="33">
        <f>+H100</f>
        <v>1899.8</v>
      </c>
      <c r="I96" s="33">
        <f>I100</f>
        <v>2014.2</v>
      </c>
      <c r="J96" s="33">
        <f>J100</f>
        <v>2148.5</v>
      </c>
      <c r="K96" s="33">
        <v>0</v>
      </c>
      <c r="L96" s="33">
        <v>0</v>
      </c>
      <c r="M96" s="32" t="s">
        <v>16</v>
      </c>
      <c r="N96" s="25">
        <v>2015</v>
      </c>
      <c r="O96" s="26">
        <v>2021</v>
      </c>
      <c r="P96" s="26" t="s">
        <v>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2.75">
      <c r="A97" s="12" t="s">
        <v>117</v>
      </c>
      <c r="B97" s="32" t="s">
        <v>6</v>
      </c>
      <c r="C97" s="33">
        <f>SUM(D97:L97)</f>
        <v>417554.18999999994</v>
      </c>
      <c r="D97" s="33">
        <v>33893.91</v>
      </c>
      <c r="E97" s="33">
        <f>SUM(E101)</f>
        <v>37594.08</v>
      </c>
      <c r="F97" s="33">
        <f>SUM(F101)</f>
        <v>37135.95</v>
      </c>
      <c r="G97" s="33">
        <f aca="true" t="shared" si="26" ref="G97:L97">SUM(G101)</f>
        <v>40655.56</v>
      </c>
      <c r="H97" s="33">
        <f t="shared" si="26"/>
        <v>44169.95</v>
      </c>
      <c r="I97" s="33">
        <f t="shared" si="26"/>
        <v>55486.36</v>
      </c>
      <c r="J97" s="33">
        <f t="shared" si="26"/>
        <v>56157.87</v>
      </c>
      <c r="K97" s="33">
        <f t="shared" si="26"/>
        <v>56401.42</v>
      </c>
      <c r="L97" s="33">
        <f t="shared" si="26"/>
        <v>56059.09</v>
      </c>
      <c r="M97" s="32" t="s">
        <v>16</v>
      </c>
      <c r="N97" s="25">
        <v>2015</v>
      </c>
      <c r="O97" s="26">
        <v>2021</v>
      </c>
      <c r="P97" s="26" t="s">
        <v>48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12.75">
      <c r="A98" s="11" t="s">
        <v>118</v>
      </c>
      <c r="B98" s="30" t="s">
        <v>3</v>
      </c>
      <c r="C98" s="31" t="s">
        <v>16</v>
      </c>
      <c r="D98" s="31" t="s">
        <v>16</v>
      </c>
      <c r="E98" s="31" t="s">
        <v>16</v>
      </c>
      <c r="F98" s="31" t="s">
        <v>16</v>
      </c>
      <c r="G98" s="31" t="s">
        <v>16</v>
      </c>
      <c r="H98" s="31" t="s">
        <v>16</v>
      </c>
      <c r="I98" s="31" t="s">
        <v>16</v>
      </c>
      <c r="J98" s="31" t="s">
        <v>16</v>
      </c>
      <c r="K98" s="31" t="s">
        <v>16</v>
      </c>
      <c r="L98" s="31" t="s">
        <v>16</v>
      </c>
      <c r="M98" s="30" t="s">
        <v>16</v>
      </c>
      <c r="N98" s="23">
        <v>2015</v>
      </c>
      <c r="O98" s="24">
        <v>2021</v>
      </c>
      <c r="P98" s="24" t="s">
        <v>48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25.5">
      <c r="A99" s="11" t="s">
        <v>119</v>
      </c>
      <c r="B99" s="30" t="s">
        <v>27</v>
      </c>
      <c r="C99" s="31">
        <f>SUM(D99:L99)</f>
        <v>430346.2899999999</v>
      </c>
      <c r="D99" s="31">
        <v>35870.41</v>
      </c>
      <c r="E99" s="31">
        <f aca="true" t="shared" si="27" ref="E99:L99">SUM(E100:E101)</f>
        <v>39409.18</v>
      </c>
      <c r="F99" s="31">
        <f t="shared" si="27"/>
        <v>38336.649999999994</v>
      </c>
      <c r="G99" s="31">
        <f t="shared" si="27"/>
        <v>42392.86</v>
      </c>
      <c r="H99" s="31">
        <f>SUM(H100:H101)</f>
        <v>46069.75</v>
      </c>
      <c r="I99" s="31">
        <f t="shared" si="27"/>
        <v>57500.56</v>
      </c>
      <c r="J99" s="31">
        <f>SUM(J100:J101)</f>
        <v>58306.37</v>
      </c>
      <c r="K99" s="31">
        <f t="shared" si="27"/>
        <v>56401.42</v>
      </c>
      <c r="L99" s="31">
        <f t="shared" si="27"/>
        <v>56059.09</v>
      </c>
      <c r="M99" s="30" t="s">
        <v>16</v>
      </c>
      <c r="N99" s="23">
        <v>2015</v>
      </c>
      <c r="O99" s="24">
        <v>2021</v>
      </c>
      <c r="P99" s="24" t="s">
        <v>48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12.75">
      <c r="A100" s="12" t="s">
        <v>120</v>
      </c>
      <c r="B100" s="32" t="s">
        <v>19</v>
      </c>
      <c r="C100" s="33">
        <f>SUM(D100:L100)</f>
        <v>12792.1</v>
      </c>
      <c r="D100" s="33">
        <v>1976.5</v>
      </c>
      <c r="E100" s="33">
        <v>1815.1</v>
      </c>
      <c r="F100" s="33">
        <f>F103+F108</f>
        <v>1200.7</v>
      </c>
      <c r="G100" s="33">
        <f>G103+G108</f>
        <v>1737.3</v>
      </c>
      <c r="H100" s="33">
        <f>+H102</f>
        <v>1899.8</v>
      </c>
      <c r="I100" s="33">
        <f>I103</f>
        <v>2014.2</v>
      </c>
      <c r="J100" s="33">
        <f>J103</f>
        <v>2148.5</v>
      </c>
      <c r="K100" s="33">
        <v>0</v>
      </c>
      <c r="L100" s="33">
        <v>0</v>
      </c>
      <c r="M100" s="32" t="s">
        <v>16</v>
      </c>
      <c r="N100" s="25">
        <v>2015</v>
      </c>
      <c r="O100" s="26">
        <v>2021</v>
      </c>
      <c r="P100" s="26" t="s">
        <v>48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2" t="s">
        <v>121</v>
      </c>
      <c r="B101" s="32" t="s">
        <v>6</v>
      </c>
      <c r="C101" s="33">
        <f>SUM(D101:L101)</f>
        <v>417554.18999999994</v>
      </c>
      <c r="D101" s="33">
        <v>33893.91</v>
      </c>
      <c r="E101" s="33">
        <f>E107+E111</f>
        <v>37594.08</v>
      </c>
      <c r="F101" s="33">
        <f aca="true" t="shared" si="28" ref="F101:L101">F105+F107+F111+F115+F117</f>
        <v>37135.95</v>
      </c>
      <c r="G101" s="33">
        <f t="shared" si="28"/>
        <v>40655.56</v>
      </c>
      <c r="H101" s="33">
        <f>H105+H107+H111+H115+H117+H113</f>
        <v>44169.95</v>
      </c>
      <c r="I101" s="33">
        <f t="shared" si="28"/>
        <v>55486.36</v>
      </c>
      <c r="J101" s="33">
        <f>J105+J107+J111+J115+J117</f>
        <v>56157.87</v>
      </c>
      <c r="K101" s="33">
        <f t="shared" si="28"/>
        <v>56401.42</v>
      </c>
      <c r="L101" s="33">
        <f t="shared" si="28"/>
        <v>56059.09</v>
      </c>
      <c r="M101" s="32" t="s">
        <v>16</v>
      </c>
      <c r="N101" s="25">
        <v>2015</v>
      </c>
      <c r="O101" s="26">
        <v>2021</v>
      </c>
      <c r="P101" s="26" t="s">
        <v>48</v>
      </c>
      <c r="Q101" s="2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222.75" customHeight="1">
      <c r="A102" s="11" t="s">
        <v>122</v>
      </c>
      <c r="B102" s="30" t="s">
        <v>162</v>
      </c>
      <c r="C102" s="31">
        <f>SUM(D102:L102)</f>
        <v>12792.1</v>
      </c>
      <c r="D102" s="31">
        <v>1976.5</v>
      </c>
      <c r="E102" s="31">
        <v>1815.1</v>
      </c>
      <c r="F102" s="31">
        <f>SUM(F103)</f>
        <v>1200.7</v>
      </c>
      <c r="G102" s="31">
        <f>SUM(G103)</f>
        <v>1737.3</v>
      </c>
      <c r="H102" s="31">
        <f>+H103</f>
        <v>1899.8</v>
      </c>
      <c r="I102" s="31">
        <f>I103</f>
        <v>2014.2</v>
      </c>
      <c r="J102" s="31">
        <f>J103</f>
        <v>2148.5</v>
      </c>
      <c r="K102" s="31">
        <v>0</v>
      </c>
      <c r="L102" s="31">
        <v>0</v>
      </c>
      <c r="M102" s="30" t="s">
        <v>12</v>
      </c>
      <c r="N102" s="23">
        <v>2015</v>
      </c>
      <c r="O102" s="24">
        <v>2021</v>
      </c>
      <c r="P102" s="24" t="s">
        <v>48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2.75">
      <c r="A103" s="13" t="s">
        <v>123</v>
      </c>
      <c r="B103" s="38" t="s">
        <v>19</v>
      </c>
      <c r="C103" s="39">
        <f>SUM(D103:L103)</f>
        <v>12792.1</v>
      </c>
      <c r="D103" s="39">
        <v>1976.5</v>
      </c>
      <c r="E103" s="39">
        <v>1815.1</v>
      </c>
      <c r="F103" s="39">
        <v>1200.7</v>
      </c>
      <c r="G103" s="39">
        <v>1737.3</v>
      </c>
      <c r="H103" s="39">
        <v>1899.8</v>
      </c>
      <c r="I103" s="39">
        <v>2014.2</v>
      </c>
      <c r="J103" s="39">
        <v>2148.5</v>
      </c>
      <c r="K103" s="39">
        <v>0</v>
      </c>
      <c r="L103" s="39">
        <v>0</v>
      </c>
      <c r="M103" s="40" t="s">
        <v>16</v>
      </c>
      <c r="N103" s="3">
        <v>2015</v>
      </c>
      <c r="O103" s="3">
        <v>2021</v>
      </c>
      <c r="P103" s="3" t="s">
        <v>48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09.5" customHeight="1">
      <c r="A104" s="11" t="s">
        <v>124</v>
      </c>
      <c r="B104" s="30" t="s">
        <v>31</v>
      </c>
      <c r="C104" s="31">
        <f>SUM(C105)</f>
        <v>1064.72</v>
      </c>
      <c r="D104" s="31">
        <v>0</v>
      </c>
      <c r="E104" s="31">
        <v>0</v>
      </c>
      <c r="F104" s="31">
        <v>0</v>
      </c>
      <c r="G104" s="31">
        <f>SUM(G105)</f>
        <v>154</v>
      </c>
      <c r="H104" s="31">
        <v>0</v>
      </c>
      <c r="I104" s="31">
        <f>SUM(I105)</f>
        <v>0</v>
      </c>
      <c r="J104" s="31">
        <f>SUM(J105)</f>
        <v>0</v>
      </c>
      <c r="K104" s="31">
        <f>SUM(K105:L105)</f>
        <v>910.72</v>
      </c>
      <c r="L104" s="31">
        <f>SUM(L105)</f>
        <v>0</v>
      </c>
      <c r="M104" s="30" t="s">
        <v>2</v>
      </c>
      <c r="N104" s="23">
        <v>2015</v>
      </c>
      <c r="O104" s="24">
        <v>2021</v>
      </c>
      <c r="P104" s="24" t="s">
        <v>48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12.75">
      <c r="A105" s="13" t="s">
        <v>125</v>
      </c>
      <c r="B105" s="38" t="s">
        <v>6</v>
      </c>
      <c r="C105" s="39">
        <f aca="true" t="shared" si="29" ref="C105:C117">SUM(D105:L105)</f>
        <v>1064.72</v>
      </c>
      <c r="D105" s="39">
        <v>0</v>
      </c>
      <c r="E105" s="39">
        <v>0</v>
      </c>
      <c r="F105" s="39">
        <v>0</v>
      </c>
      <c r="G105" s="39">
        <v>154</v>
      </c>
      <c r="H105" s="39">
        <v>0</v>
      </c>
      <c r="I105" s="39">
        <v>0</v>
      </c>
      <c r="J105" s="39">
        <v>0</v>
      </c>
      <c r="K105" s="39">
        <v>910.72</v>
      </c>
      <c r="L105" s="39">
        <v>0</v>
      </c>
      <c r="M105" s="40" t="s">
        <v>16</v>
      </c>
      <c r="N105" s="3">
        <v>2015</v>
      </c>
      <c r="O105" s="3">
        <v>2021</v>
      </c>
      <c r="P105" s="3" t="s">
        <v>48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95.25" customHeight="1">
      <c r="A106" s="11" t="s">
        <v>126</v>
      </c>
      <c r="B106" s="30" t="s">
        <v>37</v>
      </c>
      <c r="C106" s="31">
        <f t="shared" si="29"/>
        <v>411224.58999999997</v>
      </c>
      <c r="D106" s="31">
        <v>32793.91</v>
      </c>
      <c r="E106" s="31">
        <f>SUM(E107)</f>
        <v>37294.08</v>
      </c>
      <c r="F106" s="31">
        <f>SUM(F107:F108)</f>
        <v>36685.95</v>
      </c>
      <c r="G106" s="31">
        <f aca="true" t="shared" si="30" ref="G106:L106">SUM(G107)</f>
        <v>40201.03</v>
      </c>
      <c r="H106" s="31">
        <f t="shared" si="30"/>
        <v>43131.6</v>
      </c>
      <c r="I106" s="31">
        <f t="shared" si="30"/>
        <v>54448.36</v>
      </c>
      <c r="J106" s="31">
        <f t="shared" si="30"/>
        <v>55119.87</v>
      </c>
      <c r="K106" s="31">
        <f t="shared" si="30"/>
        <v>55490.7</v>
      </c>
      <c r="L106" s="31">
        <f t="shared" si="30"/>
        <v>56059.09</v>
      </c>
      <c r="M106" s="30" t="s">
        <v>39</v>
      </c>
      <c r="N106" s="23">
        <v>2015</v>
      </c>
      <c r="O106" s="24">
        <v>2021</v>
      </c>
      <c r="P106" s="24" t="s">
        <v>48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2.75">
      <c r="A107" s="13" t="s">
        <v>127</v>
      </c>
      <c r="B107" s="38" t="s">
        <v>6</v>
      </c>
      <c r="C107" s="39">
        <f t="shared" si="29"/>
        <v>411224.58999999997</v>
      </c>
      <c r="D107" s="39">
        <v>32793.91</v>
      </c>
      <c r="E107" s="39">
        <v>37294.08</v>
      </c>
      <c r="F107" s="39">
        <v>36685.95</v>
      </c>
      <c r="G107" s="39">
        <v>40201.03</v>
      </c>
      <c r="H107" s="39">
        <v>43131.6</v>
      </c>
      <c r="I107" s="39">
        <v>54448.36</v>
      </c>
      <c r="J107" s="39">
        <v>55119.87</v>
      </c>
      <c r="K107" s="39">
        <v>55490.7</v>
      </c>
      <c r="L107" s="39">
        <v>56059.09</v>
      </c>
      <c r="M107" s="40" t="s">
        <v>16</v>
      </c>
      <c r="N107" s="3">
        <v>2015</v>
      </c>
      <c r="O107" s="3">
        <v>2021</v>
      </c>
      <c r="P107" s="3" t="s">
        <v>48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3" t="s">
        <v>128</v>
      </c>
      <c r="B108" s="38" t="s">
        <v>19</v>
      </c>
      <c r="C108" s="39">
        <f t="shared" si="29"/>
        <v>0</v>
      </c>
      <c r="D108" s="39"/>
      <c r="E108" s="39"/>
      <c r="F108" s="39">
        <v>0</v>
      </c>
      <c r="G108" s="39"/>
      <c r="H108" s="39"/>
      <c r="I108" s="39"/>
      <c r="J108" s="39"/>
      <c r="K108" s="39"/>
      <c r="L108" s="39"/>
      <c r="M108" s="4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144.75" customHeight="1">
      <c r="A109" s="11" t="s">
        <v>129</v>
      </c>
      <c r="B109" s="30" t="s">
        <v>182</v>
      </c>
      <c r="C109" s="31">
        <f t="shared" si="29"/>
        <v>4156.53</v>
      </c>
      <c r="D109" s="31">
        <v>1100</v>
      </c>
      <c r="E109" s="31">
        <v>300</v>
      </c>
      <c r="F109" s="31">
        <f aca="true" t="shared" si="31" ref="F109:L109">SUM(F110:F111)</f>
        <v>380</v>
      </c>
      <c r="G109" s="31">
        <f t="shared" si="31"/>
        <v>300.53</v>
      </c>
      <c r="H109" s="31">
        <f t="shared" si="31"/>
        <v>0</v>
      </c>
      <c r="I109" s="31">
        <f t="shared" si="31"/>
        <v>1038</v>
      </c>
      <c r="J109" s="31">
        <f>SUM(J110:J111)</f>
        <v>1038</v>
      </c>
      <c r="K109" s="31">
        <f t="shared" si="31"/>
        <v>0</v>
      </c>
      <c r="L109" s="31">
        <f t="shared" si="31"/>
        <v>0</v>
      </c>
      <c r="M109" s="30" t="s">
        <v>2</v>
      </c>
      <c r="N109" s="23">
        <v>2015</v>
      </c>
      <c r="O109" s="24">
        <v>2021</v>
      </c>
      <c r="P109" s="24" t="s">
        <v>48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3" t="s">
        <v>130</v>
      </c>
      <c r="B110" s="38" t="s">
        <v>19</v>
      </c>
      <c r="C110" s="39">
        <f t="shared" si="29"/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 t="s">
        <v>16</v>
      </c>
      <c r="N110" s="3">
        <v>2015</v>
      </c>
      <c r="O110" s="3">
        <v>2021</v>
      </c>
      <c r="P110" s="3" t="s">
        <v>48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12.75">
      <c r="A111" s="13" t="s">
        <v>131</v>
      </c>
      <c r="B111" s="38" t="s">
        <v>6</v>
      </c>
      <c r="C111" s="39">
        <f t="shared" si="29"/>
        <v>4156.53</v>
      </c>
      <c r="D111" s="39">
        <v>1100</v>
      </c>
      <c r="E111" s="39">
        <v>300</v>
      </c>
      <c r="F111" s="39">
        <v>380</v>
      </c>
      <c r="G111" s="39">
        <v>300.53</v>
      </c>
      <c r="H111" s="39">
        <v>0</v>
      </c>
      <c r="I111" s="39">
        <v>1038</v>
      </c>
      <c r="J111" s="39">
        <v>1038</v>
      </c>
      <c r="K111" s="39">
        <v>0</v>
      </c>
      <c r="L111" s="39">
        <v>0</v>
      </c>
      <c r="M111" s="40" t="s">
        <v>16</v>
      </c>
      <c r="N111" s="3">
        <v>2015</v>
      </c>
      <c r="O111" s="3">
        <v>2021</v>
      </c>
      <c r="P111" s="3" t="s">
        <v>48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80.75" customHeight="1">
      <c r="A112" s="11" t="s">
        <v>132</v>
      </c>
      <c r="B112" s="30" t="s">
        <v>156</v>
      </c>
      <c r="C112" s="31">
        <f>SUM(D112:L112)</f>
        <v>1038.35</v>
      </c>
      <c r="D112" s="31">
        <v>0</v>
      </c>
      <c r="E112" s="31">
        <v>0</v>
      </c>
      <c r="F112" s="31">
        <v>0</v>
      </c>
      <c r="G112" s="31">
        <v>0</v>
      </c>
      <c r="H112" s="31">
        <f>SUM(H113)</f>
        <v>1038.35</v>
      </c>
      <c r="I112" s="31">
        <v>0</v>
      </c>
      <c r="J112" s="31">
        <v>0</v>
      </c>
      <c r="K112" s="31">
        <v>0</v>
      </c>
      <c r="L112" s="31">
        <v>0</v>
      </c>
      <c r="M112" s="3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2.75">
      <c r="A113" s="13" t="s">
        <v>133</v>
      </c>
      <c r="B113" s="38" t="s">
        <v>6</v>
      </c>
      <c r="C113" s="39">
        <f>SUM(D113:L113)</f>
        <v>1038.35</v>
      </c>
      <c r="D113" s="39">
        <v>0</v>
      </c>
      <c r="E113" s="39">
        <v>0</v>
      </c>
      <c r="F113" s="39">
        <v>0</v>
      </c>
      <c r="G113" s="39">
        <v>0</v>
      </c>
      <c r="H113" s="39">
        <v>1038.35</v>
      </c>
      <c r="I113" s="39">
        <v>0</v>
      </c>
      <c r="J113" s="39">
        <v>0</v>
      </c>
      <c r="K113" s="39">
        <v>0</v>
      </c>
      <c r="L113" s="39">
        <v>0</v>
      </c>
      <c r="M113" s="40" t="s">
        <v>16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11" customHeight="1">
      <c r="A114" s="11" t="s">
        <v>134</v>
      </c>
      <c r="B114" s="30" t="s">
        <v>146</v>
      </c>
      <c r="C114" s="31">
        <f t="shared" si="2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0" t="s">
        <v>2</v>
      </c>
      <c r="N114" s="23">
        <v>2015</v>
      </c>
      <c r="O114" s="24">
        <v>2021</v>
      </c>
      <c r="P114" s="24" t="s">
        <v>48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12.75">
      <c r="A115" s="13" t="s">
        <v>135</v>
      </c>
      <c r="B115" s="38" t="s">
        <v>6</v>
      </c>
      <c r="C115" s="39">
        <f t="shared" si="29"/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40" t="s">
        <v>16</v>
      </c>
      <c r="N115" s="3">
        <v>2015</v>
      </c>
      <c r="O115" s="3">
        <v>2021</v>
      </c>
      <c r="P115" s="3" t="s">
        <v>48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69.75" customHeight="1">
      <c r="A116" s="11" t="s">
        <v>148</v>
      </c>
      <c r="B116" s="30" t="s">
        <v>147</v>
      </c>
      <c r="C116" s="31">
        <f t="shared" si="29"/>
        <v>70</v>
      </c>
      <c r="D116" s="31">
        <v>0</v>
      </c>
      <c r="E116" s="31">
        <v>0</v>
      </c>
      <c r="F116" s="31">
        <f>SUM(F117)</f>
        <v>70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12.75">
      <c r="A117" s="13" t="s">
        <v>149</v>
      </c>
      <c r="B117" s="38" t="s">
        <v>6</v>
      </c>
      <c r="C117" s="39">
        <f t="shared" si="29"/>
        <v>70</v>
      </c>
      <c r="D117" s="39">
        <v>0</v>
      </c>
      <c r="E117" s="39">
        <v>0</v>
      </c>
      <c r="F117" s="39">
        <v>70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40" t="s">
        <v>16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31.5" customHeight="1">
      <c r="A118" s="11" t="s">
        <v>47</v>
      </c>
      <c r="B118" s="51" t="s">
        <v>167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3"/>
      <c r="M118" s="30" t="s">
        <v>16</v>
      </c>
      <c r="N118" s="23">
        <v>2015</v>
      </c>
      <c r="O118" s="24">
        <v>2021</v>
      </c>
      <c r="P118" s="24" t="s">
        <v>48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117" customHeight="1">
      <c r="A119" s="11" t="s">
        <v>136</v>
      </c>
      <c r="B119" s="30" t="s">
        <v>157</v>
      </c>
      <c r="C119" s="31">
        <f>SUM(D119:L119)</f>
        <v>194963.26</v>
      </c>
      <c r="D119" s="31">
        <v>12649.56</v>
      </c>
      <c r="E119" s="31">
        <f>SUM(E120)</f>
        <v>13133.15</v>
      </c>
      <c r="F119" s="31">
        <f>SUM(F120:F120)</f>
        <v>13981.15</v>
      </c>
      <c r="G119" s="31">
        <f aca="true" t="shared" si="32" ref="G119:L119">SUM(G120)</f>
        <v>22355.11</v>
      </c>
      <c r="H119" s="31">
        <f t="shared" si="32"/>
        <v>24315.38</v>
      </c>
      <c r="I119" s="31">
        <f t="shared" si="32"/>
        <v>25352.01</v>
      </c>
      <c r="J119" s="31">
        <f t="shared" si="32"/>
        <v>27064.46</v>
      </c>
      <c r="K119" s="31">
        <f t="shared" si="32"/>
        <v>27528.74</v>
      </c>
      <c r="L119" s="31">
        <f t="shared" si="32"/>
        <v>28583.7</v>
      </c>
      <c r="M119" s="30" t="s">
        <v>16</v>
      </c>
      <c r="N119" s="23">
        <v>2015</v>
      </c>
      <c r="O119" s="24">
        <v>2021</v>
      </c>
      <c r="P119" s="24" t="s">
        <v>48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2" t="s">
        <v>137</v>
      </c>
      <c r="B120" s="32" t="s">
        <v>6</v>
      </c>
      <c r="C120" s="33">
        <f>SUM(D120:L120)</f>
        <v>194963.26</v>
      </c>
      <c r="D120" s="33">
        <v>12649.56</v>
      </c>
      <c r="E120" s="33">
        <f aca="true" t="shared" si="33" ref="E120:L120">SUM(E123)</f>
        <v>13133.15</v>
      </c>
      <c r="F120" s="33">
        <f t="shared" si="33"/>
        <v>13981.15</v>
      </c>
      <c r="G120" s="33">
        <f t="shared" si="33"/>
        <v>22355.11</v>
      </c>
      <c r="H120" s="33">
        <f t="shared" si="33"/>
        <v>24315.38</v>
      </c>
      <c r="I120" s="33">
        <f t="shared" si="33"/>
        <v>25352.01</v>
      </c>
      <c r="J120" s="33">
        <f t="shared" si="33"/>
        <v>27064.46</v>
      </c>
      <c r="K120" s="33">
        <f t="shared" si="33"/>
        <v>27528.74</v>
      </c>
      <c r="L120" s="33">
        <f t="shared" si="33"/>
        <v>28583.7</v>
      </c>
      <c r="M120" s="32" t="s">
        <v>16</v>
      </c>
      <c r="N120" s="25">
        <v>2015</v>
      </c>
      <c r="O120" s="26">
        <v>2021</v>
      </c>
      <c r="P120" s="26" t="s">
        <v>48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4" customFormat="1" ht="12.75">
      <c r="A121" s="11" t="s">
        <v>138</v>
      </c>
      <c r="B121" s="30" t="s">
        <v>3</v>
      </c>
      <c r="C121" s="31" t="s">
        <v>16</v>
      </c>
      <c r="D121" s="31" t="s">
        <v>16</v>
      </c>
      <c r="E121" s="31" t="s">
        <v>16</v>
      </c>
      <c r="F121" s="31" t="s">
        <v>16</v>
      </c>
      <c r="G121" s="31" t="s">
        <v>16</v>
      </c>
      <c r="H121" s="31" t="s">
        <v>16</v>
      </c>
      <c r="I121" s="31" t="s">
        <v>16</v>
      </c>
      <c r="J121" s="31" t="s">
        <v>16</v>
      </c>
      <c r="K121" s="31" t="s">
        <v>16</v>
      </c>
      <c r="L121" s="31" t="s">
        <v>16</v>
      </c>
      <c r="M121" s="30" t="s">
        <v>16</v>
      </c>
      <c r="N121" s="23">
        <v>2015</v>
      </c>
      <c r="O121" s="24">
        <v>2021</v>
      </c>
      <c r="P121" s="24" t="s">
        <v>48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4" customFormat="1" ht="40.5" customHeight="1">
      <c r="A122" s="11" t="s">
        <v>139</v>
      </c>
      <c r="B122" s="30" t="s">
        <v>27</v>
      </c>
      <c r="C122" s="31">
        <f>SUM(D122:L122)</f>
        <v>194963.26</v>
      </c>
      <c r="D122" s="31">
        <v>12649.56</v>
      </c>
      <c r="E122" s="31">
        <f>SUM(E123)</f>
        <v>13133.15</v>
      </c>
      <c r="F122" s="31">
        <f>SUM(F123:F123)</f>
        <v>13981.15</v>
      </c>
      <c r="G122" s="31">
        <f aca="true" t="shared" si="34" ref="G122:L122">SUM(G123)</f>
        <v>22355.11</v>
      </c>
      <c r="H122" s="31">
        <f t="shared" si="34"/>
        <v>24315.38</v>
      </c>
      <c r="I122" s="31">
        <f t="shared" si="34"/>
        <v>25352.01</v>
      </c>
      <c r="J122" s="31">
        <f t="shared" si="34"/>
        <v>27064.46</v>
      </c>
      <c r="K122" s="31">
        <f t="shared" si="34"/>
        <v>27528.74</v>
      </c>
      <c r="L122" s="31">
        <f t="shared" si="34"/>
        <v>28583.7</v>
      </c>
      <c r="M122" s="30" t="s">
        <v>16</v>
      </c>
      <c r="N122" s="23">
        <v>2015</v>
      </c>
      <c r="O122" s="24">
        <v>2021</v>
      </c>
      <c r="P122" s="24" t="s">
        <v>48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4" customFormat="1" ht="12.75">
      <c r="A123" s="12" t="s">
        <v>140</v>
      </c>
      <c r="B123" s="32" t="s">
        <v>6</v>
      </c>
      <c r="C123" s="33">
        <f>SUM(D123:L123)</f>
        <v>194963.26</v>
      </c>
      <c r="D123" s="33">
        <v>12649.56</v>
      </c>
      <c r="E123" s="33">
        <f>E125+E127</f>
        <v>13133.15</v>
      </c>
      <c r="F123" s="33">
        <f>SUM(F127)</f>
        <v>13981.15</v>
      </c>
      <c r="G123" s="33">
        <f>SUM(G127)</f>
        <v>22355.11</v>
      </c>
      <c r="H123" s="33">
        <f>SUM(H127)</f>
        <v>24315.38</v>
      </c>
      <c r="I123" s="33">
        <f>I125+I127</f>
        <v>25352.01</v>
      </c>
      <c r="J123" s="33">
        <f>J125+J127</f>
        <v>27064.46</v>
      </c>
      <c r="K123" s="33">
        <f>K125+K127</f>
        <v>27528.74</v>
      </c>
      <c r="L123" s="33">
        <f>L125+L127</f>
        <v>28583.7</v>
      </c>
      <c r="M123" s="32" t="s">
        <v>16</v>
      </c>
      <c r="N123" s="25">
        <v>2015</v>
      </c>
      <c r="O123" s="26">
        <v>2021</v>
      </c>
      <c r="P123" s="26" t="s">
        <v>48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4" customFormat="1" ht="51">
      <c r="A124" s="11" t="s">
        <v>141</v>
      </c>
      <c r="B124" s="30" t="s">
        <v>22</v>
      </c>
      <c r="C124" s="31">
        <f>SUM(C125)</f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f>SUM(I125)</f>
        <v>0</v>
      </c>
      <c r="J124" s="31">
        <f>SUM(J125)</f>
        <v>0</v>
      </c>
      <c r="K124" s="31">
        <f>SUM(K125)</f>
        <v>0</v>
      </c>
      <c r="L124" s="31">
        <f>SUM(L125)</f>
        <v>0</v>
      </c>
      <c r="M124" s="30" t="s">
        <v>9</v>
      </c>
      <c r="N124" s="23">
        <v>2015</v>
      </c>
      <c r="O124" s="24">
        <v>2021</v>
      </c>
      <c r="P124" s="24" t="s">
        <v>48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4" customFormat="1" ht="12.75">
      <c r="A125" s="13" t="s">
        <v>142</v>
      </c>
      <c r="B125" s="38" t="s">
        <v>6</v>
      </c>
      <c r="C125" s="39">
        <f>SUM(D125:L125)</f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40" t="s">
        <v>16</v>
      </c>
      <c r="N125" s="3">
        <v>2015</v>
      </c>
      <c r="O125" s="3">
        <v>2021</v>
      </c>
      <c r="P125" s="3" t="s">
        <v>48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4" customFormat="1" ht="44.25" customHeight="1">
      <c r="A126" s="11" t="s">
        <v>143</v>
      </c>
      <c r="B126" s="30" t="s">
        <v>35</v>
      </c>
      <c r="C126" s="31">
        <f>SUM(D126:L126)</f>
        <v>194963.26</v>
      </c>
      <c r="D126" s="31">
        <v>12649.56</v>
      </c>
      <c r="E126" s="31">
        <f>SUM(E127)</f>
        <v>13133.15</v>
      </c>
      <c r="F126" s="31">
        <f>SUM(F127:F127)</f>
        <v>13981.15</v>
      </c>
      <c r="G126" s="31">
        <f aca="true" t="shared" si="35" ref="G126:L126">SUM(G127)</f>
        <v>22355.11</v>
      </c>
      <c r="H126" s="31">
        <f t="shared" si="35"/>
        <v>24315.38</v>
      </c>
      <c r="I126" s="31">
        <f t="shared" si="35"/>
        <v>25352.01</v>
      </c>
      <c r="J126" s="31">
        <f t="shared" si="35"/>
        <v>27064.46</v>
      </c>
      <c r="K126" s="31">
        <f t="shared" si="35"/>
        <v>27528.74</v>
      </c>
      <c r="L126" s="31">
        <f t="shared" si="35"/>
        <v>28583.7</v>
      </c>
      <c r="M126" s="30" t="s">
        <v>34</v>
      </c>
      <c r="N126" s="23">
        <v>2015</v>
      </c>
      <c r="O126" s="24">
        <v>2021</v>
      </c>
      <c r="P126" s="24" t="s">
        <v>48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4" customFormat="1" ht="12.75">
      <c r="A127" s="13" t="s">
        <v>144</v>
      </c>
      <c r="B127" s="38" t="s">
        <v>6</v>
      </c>
      <c r="C127" s="39">
        <f>SUM(D127:L127)</f>
        <v>194963.26</v>
      </c>
      <c r="D127" s="39">
        <v>12649.56</v>
      </c>
      <c r="E127" s="39">
        <v>13133.15</v>
      </c>
      <c r="F127" s="39">
        <v>13981.15</v>
      </c>
      <c r="G127" s="39">
        <v>22355.11</v>
      </c>
      <c r="H127" s="39">
        <v>24315.38</v>
      </c>
      <c r="I127" s="39">
        <v>25352.01</v>
      </c>
      <c r="J127" s="39">
        <v>27064.46</v>
      </c>
      <c r="K127" s="39">
        <v>27528.74</v>
      </c>
      <c r="L127" s="39">
        <v>28583.7</v>
      </c>
      <c r="M127" s="40" t="s">
        <v>16</v>
      </c>
      <c r="N127" s="3">
        <v>2015</v>
      </c>
      <c r="O127" s="3">
        <v>2021</v>
      </c>
      <c r="P127" s="3" t="s">
        <v>48</v>
      </c>
      <c r="Q127" s="19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:41" ht="12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:12" ht="12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ht="12.7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ht="12.7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ht="12.7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ht="12.7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ht="12.7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</sheetData>
  <sheetProtection/>
  <mergeCells count="13">
    <mergeCell ref="R4:R7"/>
    <mergeCell ref="B118:L118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94:L94"/>
    <mergeCell ref="J2:M2"/>
  </mergeCells>
  <printOptions/>
  <pageMargins left="0.7086614173228347" right="0.7086614173228347" top="0.7874015748031497" bottom="0.7480314960629921" header="0.31496062992125984" footer="0.31496062992125984"/>
  <pageSetup firstPageNumber="14" useFirstPageNumber="1" fitToHeight="0" fitToWidth="1" horizontalDpi="300" verticalDpi="300" orientation="landscape" paperSize="9" scale="64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2022-02-16T11:48:01Z</cp:lastPrinted>
  <dcterms:created xsi:type="dcterms:W3CDTF">2017-04-19T06:32:02Z</dcterms:created>
  <dcterms:modified xsi:type="dcterms:W3CDTF">2022-02-24T04:56:05Z</dcterms:modified>
  <cp:category/>
  <cp:version/>
  <cp:contentType/>
  <cp:contentStatus/>
</cp:coreProperties>
</file>