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0" windowWidth="19095" windowHeight="11760"/>
  </bookViews>
  <sheets>
    <sheet name="доходы" sheetId="1" r:id="rId1"/>
    <sheet name="расходы" sheetId="2" r:id="rId2"/>
    <sheet name="Лист3" sheetId="3" r:id="rId3"/>
  </sheets>
  <calcPr calcId="124519"/>
</workbook>
</file>

<file path=xl/calcChain.xml><?xml version="1.0" encoding="utf-8"?>
<calcChain xmlns="http://schemas.openxmlformats.org/spreadsheetml/2006/main">
  <c r="F142" i="1"/>
  <c r="F141"/>
  <c r="F140"/>
  <c r="F139"/>
  <c r="D139"/>
  <c r="C139"/>
  <c r="F138"/>
  <c r="F137"/>
  <c r="F136"/>
  <c r="D135"/>
  <c r="C135"/>
  <c r="F135" s="1"/>
  <c r="F134"/>
  <c r="E134"/>
  <c r="F133"/>
  <c r="E133"/>
  <c r="D132"/>
  <c r="C132"/>
  <c r="E132" s="1"/>
  <c r="F131"/>
  <c r="E131"/>
  <c r="F130"/>
  <c r="E130"/>
  <c r="F129"/>
  <c r="E129"/>
  <c r="F128"/>
  <c r="E128"/>
  <c r="F127"/>
  <c r="E127"/>
  <c r="F126"/>
  <c r="E126"/>
  <c r="F125"/>
  <c r="E125"/>
  <c r="E124"/>
  <c r="D124"/>
  <c r="F124" s="1"/>
  <c r="C124"/>
  <c r="F123"/>
  <c r="E123"/>
  <c r="F122"/>
  <c r="E122"/>
  <c r="F121"/>
  <c r="E121"/>
  <c r="C120"/>
  <c r="F119"/>
  <c r="E119"/>
  <c r="F118"/>
  <c r="E118"/>
  <c r="F117"/>
  <c r="E117"/>
  <c r="E116"/>
  <c r="D116"/>
  <c r="F116" s="1"/>
  <c r="C116"/>
  <c r="F115"/>
  <c r="E115"/>
  <c r="F114"/>
  <c r="E114"/>
  <c r="E113"/>
  <c r="D113"/>
  <c r="F113" s="1"/>
  <c r="C113"/>
  <c r="F112"/>
  <c r="E112"/>
  <c r="D111"/>
  <c r="C111"/>
  <c r="E111" s="1"/>
  <c r="C110"/>
  <c r="C109"/>
  <c r="F108"/>
  <c r="F107"/>
  <c r="F106"/>
  <c r="F105"/>
  <c r="F104"/>
  <c r="D104"/>
  <c r="C104"/>
  <c r="F103"/>
  <c r="D103"/>
  <c r="C103"/>
  <c r="F102"/>
  <c r="E102"/>
  <c r="F101"/>
  <c r="E101"/>
  <c r="F100"/>
  <c r="E100"/>
  <c r="F99"/>
  <c r="E99"/>
  <c r="F98"/>
  <c r="E98"/>
  <c r="F97"/>
  <c r="E97"/>
  <c r="F96"/>
  <c r="E96"/>
  <c r="F95"/>
  <c r="E95"/>
  <c r="F94"/>
  <c r="F93"/>
  <c r="E93"/>
  <c r="F92"/>
  <c r="F91"/>
  <c r="F90"/>
  <c r="E90"/>
  <c r="D90"/>
  <c r="C90"/>
  <c r="F89"/>
  <c r="E89"/>
  <c r="F88"/>
  <c r="F87"/>
  <c r="E87"/>
  <c r="F86"/>
  <c r="E86"/>
  <c r="F85"/>
  <c r="E85"/>
  <c r="F84"/>
  <c r="F83"/>
  <c r="E83"/>
  <c r="F82"/>
  <c r="E82"/>
  <c r="F81"/>
  <c r="E81"/>
  <c r="F80"/>
  <c r="E80"/>
  <c r="F79"/>
  <c r="E79"/>
  <c r="F78"/>
  <c r="E78"/>
  <c r="F77"/>
  <c r="E77"/>
  <c r="F76"/>
  <c r="E76"/>
  <c r="D76"/>
  <c r="C76"/>
  <c r="F75"/>
  <c r="E75"/>
  <c r="D74"/>
  <c r="E74" s="1"/>
  <c r="C74"/>
  <c r="F73"/>
  <c r="E73"/>
  <c r="F72"/>
  <c r="E72"/>
  <c r="D71"/>
  <c r="E71" s="1"/>
  <c r="C71"/>
  <c r="F70"/>
  <c r="E70"/>
  <c r="F69"/>
  <c r="E69"/>
  <c r="D68"/>
  <c r="E68" s="1"/>
  <c r="C68"/>
  <c r="D67"/>
  <c r="E67" s="1"/>
  <c r="C67"/>
  <c r="F66"/>
  <c r="F65"/>
  <c r="F64"/>
  <c r="D64"/>
  <c r="D62" s="1"/>
  <c r="C64"/>
  <c r="F63"/>
  <c r="E63"/>
  <c r="C62"/>
  <c r="C57" s="1"/>
  <c r="F61"/>
  <c r="F60"/>
  <c r="E60"/>
  <c r="F59"/>
  <c r="E59"/>
  <c r="D59"/>
  <c r="C59"/>
  <c r="F58"/>
  <c r="E58"/>
  <c r="D58"/>
  <c r="C58"/>
  <c r="F56"/>
  <c r="E56"/>
  <c r="F55"/>
  <c r="E55"/>
  <c r="F54"/>
  <c r="F53"/>
  <c r="E53"/>
  <c r="E52"/>
  <c r="D52"/>
  <c r="F52" s="1"/>
  <c r="C52"/>
  <c r="E51"/>
  <c r="D51"/>
  <c r="F51" s="1"/>
  <c r="C51"/>
  <c r="F50"/>
  <c r="E50"/>
  <c r="F49"/>
  <c r="E49"/>
  <c r="F48"/>
  <c r="E48"/>
  <c r="F47"/>
  <c r="E47"/>
  <c r="E46"/>
  <c r="D46"/>
  <c r="F46" s="1"/>
  <c r="C46"/>
  <c r="F45"/>
  <c r="E45"/>
  <c r="F44"/>
  <c r="E44"/>
  <c r="E43"/>
  <c r="D43"/>
  <c r="F43" s="1"/>
  <c r="C43"/>
  <c r="C42" s="1"/>
  <c r="D42"/>
  <c r="F42" s="1"/>
  <c r="D41"/>
  <c r="F40"/>
  <c r="F39"/>
  <c r="D39"/>
  <c r="C39"/>
  <c r="F38"/>
  <c r="E38"/>
  <c r="F37"/>
  <c r="E37"/>
  <c r="E36"/>
  <c r="D36"/>
  <c r="F36" s="1"/>
  <c r="C36"/>
  <c r="F35"/>
  <c r="E35"/>
  <c r="F34"/>
  <c r="E34"/>
  <c r="E33"/>
  <c r="D33"/>
  <c r="F33" s="1"/>
  <c r="C33"/>
  <c r="F32"/>
  <c r="E32"/>
  <c r="D31"/>
  <c r="C31"/>
  <c r="E31" s="1"/>
  <c r="C30"/>
  <c r="F29"/>
  <c r="E29"/>
  <c r="E28"/>
  <c r="D28"/>
  <c r="F28" s="1"/>
  <c r="C28"/>
  <c r="F27"/>
  <c r="F26"/>
  <c r="E26"/>
  <c r="D25"/>
  <c r="E25" s="1"/>
  <c r="C25"/>
  <c r="F24"/>
  <c r="F23"/>
  <c r="E23"/>
  <c r="D22"/>
  <c r="C22"/>
  <c r="E22" s="1"/>
  <c r="F21"/>
  <c r="E21"/>
  <c r="F20"/>
  <c r="E20"/>
  <c r="F19"/>
  <c r="E19"/>
  <c r="E18"/>
  <c r="D18"/>
  <c r="F18" s="1"/>
  <c r="C18"/>
  <c r="F16"/>
  <c r="E16"/>
  <c r="F15"/>
  <c r="E15"/>
  <c r="F14"/>
  <c r="E14"/>
  <c r="F13"/>
  <c r="E13"/>
  <c r="E12"/>
  <c r="D12"/>
  <c r="F12" s="1"/>
  <c r="C12"/>
  <c r="E11"/>
  <c r="D11"/>
  <c r="F11" s="1"/>
  <c r="C11"/>
  <c r="F10"/>
  <c r="E10"/>
  <c r="F9"/>
  <c r="E9"/>
  <c r="F8"/>
  <c r="E8"/>
  <c r="F7"/>
  <c r="E7"/>
  <c r="E6"/>
  <c r="D6"/>
  <c r="F6" s="1"/>
  <c r="C6"/>
  <c r="C5" s="1"/>
  <c r="E62" l="1"/>
  <c r="D57"/>
  <c r="F62"/>
  <c r="C41"/>
  <c r="E41" s="1"/>
  <c r="E42"/>
  <c r="F41"/>
  <c r="F31"/>
  <c r="F111"/>
  <c r="F132"/>
  <c r="D5"/>
  <c r="F22"/>
  <c r="D17"/>
  <c r="C17"/>
  <c r="C4" s="1"/>
  <c r="C143" s="1"/>
  <c r="F25"/>
  <c r="F67"/>
  <c r="F68"/>
  <c r="F71"/>
  <c r="F74"/>
  <c r="D30"/>
  <c r="D120"/>
  <c r="D110" s="1"/>
  <c r="D109" l="1"/>
  <c r="E110"/>
  <c r="F110"/>
  <c r="E30"/>
  <c r="F30"/>
  <c r="F17"/>
  <c r="E17"/>
  <c r="F57"/>
  <c r="E57"/>
  <c r="E120"/>
  <c r="F120"/>
  <c r="F5"/>
  <c r="D4"/>
  <c r="E5"/>
  <c r="F4" l="1"/>
  <c r="E4"/>
  <c r="D143"/>
  <c r="E109"/>
  <c r="F109"/>
  <c r="E143" l="1"/>
  <c r="F143"/>
  <c r="E5" i="2" l="1"/>
  <c r="E14"/>
  <c r="E19"/>
  <c r="E26"/>
  <c r="E31"/>
  <c r="E35"/>
  <c r="E40"/>
  <c r="E43"/>
  <c r="E45"/>
  <c r="E50"/>
  <c r="E52"/>
  <c r="E55"/>
  <c r="E57"/>
  <c r="C5"/>
  <c r="C14"/>
  <c r="C19"/>
  <c r="C26"/>
  <c r="C31"/>
  <c r="C35"/>
  <c r="C40"/>
  <c r="C43"/>
  <c r="C45"/>
  <c r="C50"/>
  <c r="C52"/>
  <c r="C55"/>
  <c r="C57"/>
  <c r="G57"/>
  <c r="D31"/>
  <c r="D57"/>
  <c r="G56"/>
  <c r="G55"/>
  <c r="G54"/>
  <c r="G53"/>
  <c r="G52"/>
  <c r="G51"/>
  <c r="G50"/>
  <c r="G49"/>
  <c r="G48"/>
  <c r="G47"/>
  <c r="G46"/>
  <c r="G45"/>
  <c r="G44"/>
  <c r="G43"/>
  <c r="G42"/>
  <c r="G41"/>
  <c r="G40"/>
  <c r="G39"/>
  <c r="G38"/>
  <c r="G37"/>
  <c r="G36"/>
  <c r="G35"/>
  <c r="G34"/>
  <c r="G33"/>
  <c r="G32"/>
  <c r="G31"/>
  <c r="G30"/>
  <c r="G29"/>
  <c r="G28"/>
  <c r="G27"/>
  <c r="G26"/>
  <c r="G25"/>
  <c r="G24"/>
  <c r="G23"/>
  <c r="G22"/>
  <c r="G21"/>
  <c r="G20"/>
  <c r="G19"/>
  <c r="G18"/>
  <c r="G17"/>
  <c r="G16"/>
  <c r="G14"/>
  <c r="G13"/>
  <c r="G10"/>
  <c r="G8"/>
  <c r="G7"/>
  <c r="G6"/>
  <c r="G5"/>
</calcChain>
</file>

<file path=xl/sharedStrings.xml><?xml version="1.0" encoding="utf-8"?>
<sst xmlns="http://schemas.openxmlformats.org/spreadsheetml/2006/main" count="335" uniqueCount="316">
  <si>
    <t>Исполнение бюджета Невьянского городского округа по состоянию на 01.03.2016 г.</t>
  </si>
  <si>
    <t>Код бюджетной классификации доходов</t>
  </si>
  <si>
    <t xml:space="preserve">Наименование доходов бюджета </t>
  </si>
  <si>
    <t>Процент исполнения к годовым назначениям</t>
  </si>
  <si>
    <t>Рост, снижение (+, -) в тыс. руб.</t>
  </si>
  <si>
    <t>000  1  00  00000  00  0000  000</t>
  </si>
  <si>
    <t>НАЛОГОВЫЕ И НЕНАЛОГОВЫЕ ДОХОДЫ</t>
  </si>
  <si>
    <t>000  1  01  00000  00  0000  000</t>
  </si>
  <si>
    <t>НАЛОГИ НА ПРИБЫЛЬ, ДОХОДЫ</t>
  </si>
  <si>
    <t>182  1  01  02000  01  0000  110</t>
  </si>
  <si>
    <t>Налог на доходы физических лиц</t>
  </si>
  <si>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</si>
  <si>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налогов осуществляется в соответствии со статьями 227, 227.1 и 228 Налогового кодекса Российской Федерации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</si>
  <si>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</si>
  <si>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</si>
  <si>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</si>
  <si>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</si>
  <si>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</si>
  <si>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</si>
  <si>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000  1  03  00000  00  0000 000</t>
  </si>
  <si>
    <t>НАЛОГИ НА ТОВАРЫ (РАБОТЫ, УСЛУГИ), РЕАЛИЗУЕМЫЕ НА ТЕРРИТОРИИ РОССИЙСКОЙ ФЕДЕРАЦИИ</t>
  </si>
  <si>
    <t>000 1  03  02000  01  0000  110</t>
  </si>
  <si>
    <t>Акцизы по подакцизным товарам (продукции), производимым на территории Российской Федерации</t>
  </si>
  <si>
    <t>000  1  03  02230  01  0000  110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</si>
  <si>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</si>
  <si>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</si>
  <si>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</si>
  <si>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</si>
  <si>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</si>
  <si>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</si>
  <si>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</si>
  <si>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000  1  05  00000  00  0000  000</t>
  </si>
  <si>
    <t>НАЛОГИ НА СОВОКУПНЫЙ ДОХОД</t>
  </si>
  <si>
    <t>182  1  05  01 000  00  0000  110</t>
  </si>
  <si>
    <t xml:space="preserve"> Налог, взимаемый в связи с применением упрощенной системы налогообложения</t>
  </si>
  <si>
    <t>182  1  05  01  011  01  0000  110</t>
  </si>
  <si>
    <t>Налог, взимаемый с налогоплательщиков, выбравших в качестве объекта налогообложения доходы</t>
  </si>
  <si>
    <t>182  1  05  01  021  01  0000  110</t>
  </si>
  <si>
    <t>Налог, взимаемый с налогоплательщиков, выбравших в качестве объекта налогообложения доходы, уменьшенные на величину расходов</t>
  </si>
  <si>
    <t>182  1  05  01  050  01  0000  110</t>
  </si>
  <si>
    <t>Минимальный налог, зачисляемый в бюджеты субъектов Российской Федерации</t>
  </si>
  <si>
    <t>182  1  05  02000  02  0000  110</t>
  </si>
  <si>
    <t>Единый налог на вмененный доход для отдельных видов деятельности</t>
  </si>
  <si>
    <t>182  1  05  02010  02  0000  110</t>
  </si>
  <si>
    <t>182  1  05  02020  02  0000  110</t>
  </si>
  <si>
    <t>Единый налог на вмененный доход для отдельных видов деятельности (за налоговые периоды, истекшие до 1 января 2011 года)</t>
  </si>
  <si>
    <t>182  1  05  03000  01  0000  110</t>
  </si>
  <si>
    <t>Единый сельскохозяйственный налог</t>
  </si>
  <si>
    <t>182  1  05  03010  01  0000  110</t>
  </si>
  <si>
    <t>182  1  05  03020  01  0000  110</t>
  </si>
  <si>
    <t>Единый сельскохозяйственный налог (за налоговые периоды, истекшие до 1 января 2011 года)</t>
  </si>
  <si>
    <t>000  1  05  04000  02  0000  110</t>
  </si>
  <si>
    <t>Налог, взимаемый в связи с применением патентной системы налогообложения</t>
  </si>
  <si>
    <t>182  1  05  04010  02  0000  110</t>
  </si>
  <si>
    <t>Налог, взимаемый в связи с применением патентной системы налогообложения, зачисляемый в бюджеты городских округов</t>
  </si>
  <si>
    <t>000  1  06  00000  00  0000  000</t>
  </si>
  <si>
    <t>НАЛОГИ НА ИМУЩЕСТВО</t>
  </si>
  <si>
    <t>182  1  06  01000  00  0000  110</t>
  </si>
  <si>
    <t>Налог на имущество физических лиц</t>
  </si>
  <si>
    <t>182  1  06  01020  04  0000  110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</si>
  <si>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</si>
  <si>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182  1  06  06000  00  0000  110</t>
  </si>
  <si>
    <t>Земельный налог</t>
  </si>
  <si>
    <t>182  1  06  06032  04  0000  110</t>
  </si>
  <si>
    <t>Земельный налог с организаций, обладающих земельным участком, расположенным в границах городских округов</t>
  </si>
  <si>
    <t>182  1  06  06042  04  0000  110</t>
  </si>
  <si>
    <t>Земельный налог с физических лиц, обладающих земельным участком, расположенным в границах городских округов</t>
  </si>
  <si>
    <t>000  1  08  00000  00  0000  000</t>
  </si>
  <si>
    <t>ГОСУДАРСТВЕННАЯ ПОШЛИНА, СБОРЫ</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</si>
  <si>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</si>
  <si>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</si>
  <si>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902  1  08  07150  01  0000  110</t>
  </si>
  <si>
    <t>Государственная пошлина за выдачу разрешения на установку рекламной конструкции</t>
  </si>
  <si>
    <t>000  1  09  00000  00  0000  000</t>
  </si>
  <si>
    <t>ЗАДОЛЖЕННОСТЬ И ПЕРЕРАСЧЕТЫ ПО ОТМЕНЕННЫМ НАЛОГАМ, СБОРАМ И ИНЫМ ОБЯЗАТЕЛЬНЫМ ПЛАТЕЖАМ</t>
  </si>
  <si>
    <t>182  1  09  04052  04  0000  110</t>
  </si>
  <si>
    <t>Земельный налог (по обязательствам, возникшим до 1 января 2006 года), мобилизуемый на территориях городских округов</t>
  </si>
  <si>
    <t>000  1  11  00000  00  0000  000</t>
  </si>
  <si>
    <t>ДОХОДЫ ОТ ИСПОЛЬЗОВАНИЯ ИМУЩЕСТВА, НАХОДЯЩЕГОСЯ В ГОСУДАРСТВЕННОЙ И МУНИЦИПАЛЬНОЙ СОБСТВЕННОСТИ</t>
  </si>
  <si>
    <t>000  1  11  05000  00  0000  000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</si>
  <si>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</si>
  <si>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902  1  11  05012  04  0000  120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</si>
  <si>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</si>
  <si>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902  1  11  05012  04  0001  120</t>
  </si>
  <si>
    <r>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t>
    </r>
    <r>
      <rPr>
        <sz val="10"/>
        <color indexed="12"/>
        <rFont val="Times New Roman"/>
        <family val="1"/>
        <charset val="204"/>
      </rPr>
      <t>(доходы, получаемые в виде арендной платы за указанные земельные участки)</t>
    </r>
  </si>
  <si>
    <t>902  1  11  05012  04  0002  120</t>
  </si>
  <si>
    <r>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t>
    </r>
    <r>
      <rPr>
        <sz val="10"/>
        <color indexed="12"/>
        <rFont val="Times New Roman"/>
        <family val="1"/>
        <charset val="204"/>
      </rPr>
      <t>(средства от продажи права на заключение договоров аренды указанных земельных участков)</t>
    </r>
  </si>
  <si>
    <t>000  1  11  05074  00  0000  000</t>
  </si>
  <si>
    <t>Доходы от сдачи в аренду имущества, составляющего казну городских округов (за исключением земельных участков)</t>
  </si>
  <si>
    <t>902  1  11  05074  04  0003  120</t>
  </si>
  <si>
    <r>
      <t xml:space="preserve">Доходы от сдачи в аренду имущества, составляющего казну городских округов (за исключением земельных участков) </t>
    </r>
    <r>
      <rPr>
        <sz val="10"/>
        <color indexed="12"/>
        <rFont val="Times New Roman"/>
        <family val="1"/>
        <charset val="204"/>
      </rPr>
      <t>(доходы от сдачи в аренду объектов нежилого фонда городских округов, находящихся в казне городских округов и не являющихся памятниками истории, культуры и градостроительства )</t>
    </r>
  </si>
  <si>
    <t>902  1  11  05074  04  0004  120</t>
  </si>
  <si>
    <r>
      <t xml:space="preserve">Доходы от сдачи в аренду имущества, составляющего казну городских округов (за исключением земельных участков) </t>
    </r>
    <r>
      <rPr>
        <sz val="10"/>
        <color indexed="12"/>
        <rFont val="Times New Roman"/>
        <family val="1"/>
        <charset val="204"/>
      </rPr>
      <t>(плата за пользование жилыми помещениями (плата за наём) муниципального жилищного фонда, находящегося в казне городских округов)</t>
    </r>
  </si>
  <si>
    <t>902  1  11  05074  04  0010  120</t>
  </si>
  <si>
    <r>
      <t xml:space="preserve">Доходы от сдачи в аренду имущества, составляющего казну городских округов (за исключением земельных участков) </t>
    </r>
    <r>
      <rPr>
        <sz val="10"/>
        <color indexed="12"/>
        <rFont val="Times New Roman"/>
        <family val="1"/>
        <charset val="204"/>
      </rPr>
      <t>(доходы от сдачи в аренду движимого имущества, находящегося в казне городских округов )</t>
    </r>
  </si>
  <si>
    <t>902  1  11  09044  04  0000  120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</si>
  <si>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</si>
  <si>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000  1  12  00000  00  0000  000</t>
  </si>
  <si>
    <t>ПЛАТЕЖИ ПРИ ПОЛЬЗОВАНИИ ПРИРОДНЫМИ РЕСУРСАМИ</t>
  </si>
  <si>
    <t>048  1  12  01000  01  0000  120</t>
  </si>
  <si>
    <t>Плата за негативное воздействие на окружающую среду</t>
  </si>
  <si>
    <t>048  1  12  01010  01  6000  120</t>
  </si>
  <si>
    <t>Плата за выбросы загрязняющих веществ в атмосферный воздух стационарными объектами</t>
  </si>
  <si>
    <t>048  1  12  01020  01  6000  120</t>
  </si>
  <si>
    <t>Плата за выбросы загрязняющих веществ в атмосферный воздух передвижными объектами</t>
  </si>
  <si>
    <t>048  1  12  01030  01  6000  120</t>
  </si>
  <si>
    <t>Плата за сбросы загрязняющих веществ в водные объекты</t>
  </si>
  <si>
    <t>048  1  12  01040  01  6000  120</t>
  </si>
  <si>
    <t>Плата за размещение отходов производства и потребления</t>
  </si>
  <si>
    <t>000  1  13  00000  00  0000  000</t>
  </si>
  <si>
    <t>ДОХОДЫ ОТ ОКАЗАНИЯ ПЛАТНЫХ УСЛУГ И КОМПЕНСАЦИИ ЗАТРАТ ГОСУДАРСТВА</t>
  </si>
  <si>
    <t>000  1  13  01000  00  0000  130</t>
  </si>
  <si>
    <t>Доходы от оказания платных услуг (работ)</t>
  </si>
  <si>
    <t>000  1  13  01994  04  0004  130</t>
  </si>
  <si>
    <t>Прочие доходы от оказания платных услуг (работ)</t>
  </si>
  <si>
    <t>901  1  13  01994  04  0004  130</t>
  </si>
  <si>
    <r>
      <t xml:space="preserve">Прочие доходы от оказания платных услуг (работ) получателями средств бюджетов городских округов </t>
    </r>
    <r>
      <rPr>
        <sz val="10"/>
        <color indexed="12"/>
        <rFont val="Times New Roman"/>
        <family val="1"/>
        <charset val="204"/>
      </rPr>
      <t xml:space="preserve">(прочие доходы от оказания платных услуг (работ) </t>
    </r>
  </si>
  <si>
    <t>908  1  13  01994  04  0004  130</t>
  </si>
  <si>
    <t>00  1  13  02000  00  0000  130</t>
  </si>
  <si>
    <t xml:space="preserve">Доходы от компенсации затрат государства </t>
  </si>
  <si>
    <t>901  1  13  02064  04  0000  130</t>
  </si>
  <si>
    <t>Доходы, поступающие в порядке возмещения расходов, понесенных в связи с эксплуатацией имущества городских округов</t>
  </si>
  <si>
    <t>000  1  13  02994  04  0001  130</t>
  </si>
  <si>
    <t>Прочие доходы от компенсации затрат бюджетов городских округов (в части возврата дебиторской задолженности прошлых лет)</t>
  </si>
  <si>
    <t>901  1  13  02994  04  0001  130</t>
  </si>
  <si>
    <r>
      <t xml:space="preserve">Прочие доходы от компенсации затрат бюджетов городских округов </t>
    </r>
    <r>
      <rPr>
        <sz val="10"/>
        <color indexed="12"/>
        <rFont val="Times New Roman"/>
        <family val="1"/>
        <charset val="204"/>
      </rPr>
      <t>(возврат дебиторской задолженности прошлых лет)</t>
    </r>
  </si>
  <si>
    <t>906  1  13  02994  04  0001  130</t>
  </si>
  <si>
    <t>000  1  14  00000  00  0000  000</t>
  </si>
  <si>
    <t>ДОХОДЫ ОТ ПРОДАЖИ МАТЕРИАЛЬНЫХ И НЕМАТЕРИАЛЬНЫХ АКТИВОВ</t>
  </si>
  <si>
    <t>000  1  14  01000  00  0000  410</t>
  </si>
  <si>
    <t>Доходы от продажи квартир</t>
  </si>
  <si>
    <t>902  1  14  01040  04  0000  410</t>
  </si>
  <si>
    <t>Доходы от продажи квартир, находящихся в собственности городских округов</t>
  </si>
  <si>
    <t>902  1  14  02042  04  0000  410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</si>
  <si>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</si>
  <si>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902  1  14  02043  04  0000  410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</si>
  <si>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</si>
  <si>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902  1  14  02043  04  0001  410</t>
  </si>
  <si>
    <r>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r>
    <r>
      <rPr>
        <sz val="10"/>
        <color indexed="12"/>
        <rFont val="Times New Roman"/>
        <family val="1"/>
        <charset val="204"/>
      </rPr>
      <t xml:space="preserve"> (доходы от реализации объектов нежилого фонда)</t>
    </r>
  </si>
  <si>
    <t>902  1  14  02043  04  0002  410</t>
  </si>
  <si>
    <r>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r>
    <r>
      <rPr>
        <sz val="10"/>
        <color indexed="12"/>
        <rFont val="Times New Roman"/>
        <family val="1"/>
        <charset val="204"/>
      </rPr>
      <t xml:space="preserve"> (прочие доходы от реализации иного имущества,)</t>
    </r>
  </si>
  <si>
    <t>000  1  14  06010  00  0000  430</t>
  </si>
  <si>
    <t>Доходы от продажи земельных участков, государственная собственность на которые не разграничена</t>
  </si>
  <si>
    <t>902  1  14  06012  04  0000  430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</si>
  <si>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</si>
  <si>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000  1  16  00000  00  0000  000</t>
  </si>
  <si>
    <t>ШТРАФЫ, САНКЦИИ, ВОЗМЕЩЕНИЕ УЩЕРБА</t>
  </si>
  <si>
    <t>182  1  16  03010  01  6000  140</t>
  </si>
  <si>
    <t>Денежные взыскания (штрафы) за нарушение законодательства о налогах и сборах, предусмотренные статьями 116, 118 пунктом 2 статьи 119, статьей 119.1, пунктами 1 и 2 статьи 120, статьями 125, 126, 128, 129, 129.1, 132, 133, 134, 135, 135.1 Налогового кодекса Российской Федерации, а также штрафы, взыскание которых осуществляется на основании ранее действующей статьи 117 Налогового кодекса Российской Федерации</t>
  </si>
  <si>
    <t>182  1  16  03030  01  6000  140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</si>
  <si>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</si>
  <si>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182  1  16  06000  01  6000  140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</si>
  <si>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</si>
  <si>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141  1  16  08010  01  6000  140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</si>
  <si>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</si>
  <si>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141  1  16  25050  01  6000  140</t>
  </si>
  <si>
    <t>Денежные взыскания (штрафы) за нарушение законодательства в области охраны окружающей среды</t>
  </si>
  <si>
    <t>321  1  16  25060  01  6000  140</t>
  </si>
  <si>
    <t>Денежные взыскания (штрафы) за нарушение земельного законодательства</t>
  </si>
  <si>
    <t>141  1  16  28000  01  6000  140</t>
  </si>
  <si>
    <t>Денежные взыскания (штрафы) за нарушение законодательства в области санитарно-эпидемиологического благополучия человека и законодательства в сфере защиты прав потребителя</t>
  </si>
  <si>
    <t>188  1  16  30030  01  6000  140</t>
  </si>
  <si>
    <t>Прочие денежные взыскания (штрафы) за правонарушения в области дорожного движения</t>
  </si>
  <si>
    <t>919  1  16  32000  04  0000  140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</si>
  <si>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</si>
  <si>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076  1  16  35020  04 6000  140</t>
  </si>
  <si>
    <t>Cуммы по искам о возмещении вреда, причиненного окружающей среде, подлежащие зачислению в бюджеты городских округов</t>
  </si>
  <si>
    <t>188  1  16 4 3000  01  6000  140</t>
  </si>
  <si>
    <t>Денежные взыскания (штрафы) и иные суммы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</si>
  <si>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321  1  16 4 3000  01  6000  140</t>
  </si>
  <si>
    <t>901  1  16  51020  02  0000  140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</si>
  <si>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</si>
  <si>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000  1  16  90040  04  0000  140</t>
  </si>
  <si>
    <t>Прочие поступления от денежных взысканий (штрафов) и иных сумм в возмещение ущерба, зачисляемые в бюджеты городских округов</t>
  </si>
  <si>
    <t>в том числе по администраторам:</t>
  </si>
  <si>
    <t>005  1  16  90040  04  0000  140</t>
  </si>
  <si>
    <t>017  1  16  90040  04  0000  140</t>
  </si>
  <si>
    <t>037  1  16  90040  04  0000  140</t>
  </si>
  <si>
    <t>901  1  16  90040  04  0000  140</t>
  </si>
  <si>
    <t>106  1  16  90040  04  6000  140</t>
  </si>
  <si>
    <t>141  1  16  90040  04  6000  140</t>
  </si>
  <si>
    <t>182  1  16  90040  04  6000  140</t>
  </si>
  <si>
    <t>188  1  16  90040  04  6000  140</t>
  </si>
  <si>
    <t>192  1  16  90040  04  6000  140</t>
  </si>
  <si>
    <t>318  1  16  90040  04  6000  140</t>
  </si>
  <si>
    <t>000  1  17  00000  00  0000  140</t>
  </si>
  <si>
    <t>ПРОЧИЕ НЕНАЛОГОВЫЕ ДОХОДЫ</t>
  </si>
  <si>
    <t>000  1  17  01040  04  0000  180</t>
  </si>
  <si>
    <t>Невыясненные поступления</t>
  </si>
  <si>
    <t>901  1  17  01040  04  0000  180</t>
  </si>
  <si>
    <t>902  1  17  01040  04  0000  180</t>
  </si>
  <si>
    <t>906  1  17  01040  04  0000  180</t>
  </si>
  <si>
    <t>000  1  17  05040  04  0000  180</t>
  </si>
  <si>
    <t>Прочие неналоговые доходы бюджетов городских округов</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</si>
  <si>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</si>
  <si>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</si>
  <si>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</si>
  <si>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</si>
  <si>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000  2  02  01000  00  0000  151</t>
  </si>
  <si>
    <t>ДОТАЦИИ</t>
  </si>
  <si>
    <t>919  2  02  01001  04  0000  151</t>
  </si>
  <si>
    <t>Дотации бюджетам городских округов на выравнивание бюджетной обеспеченности</t>
  </si>
  <si>
    <t xml:space="preserve"> 000  2  02  02000  00  0000  151</t>
  </si>
  <si>
    <t>СУБСИДИИ</t>
  </si>
  <si>
    <t>901  2  02  02088  04  0002  151</t>
  </si>
  <si>
    <t>Субсидии бюджетам городских округов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</si>
  <si>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901  2  02  02089  04  0002  151</t>
  </si>
  <si>
    <t>Субсидии бюджетам городских округов на обеспечение мероприятий по переселению граждан из аварийного жилищного фонда за счет средств бюджетов</t>
  </si>
  <si>
    <t>000  2  02  02999  04  0000  151</t>
  </si>
  <si>
    <t>ПРОЧИЕ субсидии бюджетам городских округов</t>
  </si>
  <si>
    <t>906  2  02  02999  04  0000  151</t>
  </si>
  <si>
    <t>Субсидии на осуществление мероприятий по организации питания в муниципальных общеобразовательных учреждениях</t>
  </si>
  <si>
    <t>Субсидии на организацию отдыха детей в каникулярное время</t>
  </si>
  <si>
    <t>919  2  02  02999  04  0000  151</t>
  </si>
  <si>
    <t>Субсидии на выравнивание бюджетной обеспеченности муниципальных районов (городских округов) на реализацию обязательств по вопросам местного значения</t>
  </si>
  <si>
    <t>000  2  02  03000  00  0000  151</t>
  </si>
  <si>
    <t>СУБВЕНЦИИ</t>
  </si>
  <si>
    <t>901  2  02  03001  04  0000  151</t>
  </si>
  <si>
    <t>Субвенции бюджетам городских округов  на оплату  жилищно-коммунальных услуг отдельным категориям граждан</t>
  </si>
  <si>
    <t>901  2  02  03007  04  0000  151</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</si>
  <si>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t>
  </si>
  <si>
    <t>901 2  02  03022  04  0000  151</t>
  </si>
  <si>
    <t>Субвенции бюджетам городских округов на предоставление гражданам субсидий на оплату жилого помещения и коммунальных услуг</t>
  </si>
  <si>
    <t>901  2  02  03024  04  0000  151</t>
  </si>
  <si>
    <t>Субвенции бюджетам городских округов на выполнение передаваемых полномочий субъектов Российской Федерации</t>
  </si>
  <si>
    <t>Субвенции на осуществление государственного полномочия Свердловской области по хранению, комплектованию, учету и использованию  архивных документов, относящихся к государственной собственности Свердловской области</t>
  </si>
  <si>
    <t>Субвенции бюджетам городских округов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t>
  </si>
  <si>
    <t>Субвенции на осуществление  государственного полномочия по определению перечня лиц, уполномоченных составлять протоколы об административных правонарушениях, предусмотренных законом Свердловской области</t>
  </si>
  <si>
    <t>Субвенции на осуществление государственного полномочия по созданию административных комиссий</t>
  </si>
  <si>
    <t>Субвенции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</si>
  <si>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Субвенции на осуществление государственного полномочия Свердловской области по организации проведения мероприятий по предупреждению и ликвидации болезнй животных, их лечению, защите населения от болезней, общих для человека и животных, в части регулирования численности безнадзорных собак</t>
  </si>
  <si>
    <t>901 2  02  03121  04  0000  151</t>
  </si>
  <si>
    <t>Субвенции бюджетам городских округов  на проведение Всероссийской сельскохозяйственной переписи в 2016 году</t>
  </si>
  <si>
    <t>000  2  02  03999  04  0000  151</t>
  </si>
  <si>
    <t>Прочие субвенции бюджетам городских округов</t>
  </si>
  <si>
    <t>906  2  02  03999  04  0000  151</t>
  </si>
  <si>
    <t>Субвенции на обеспечение государственных гарантий прав граждан на получение общедоступного и бесплатного дошкольного, начального общего, основного общего, среднего (полного) общего, а также дополнительного образования в муниципальных общеобразовательных учреждениях для реализации основных образовательных программ в части финансирования расходов на оплату труда работниковобщеобразовательных учреждений, расходов на учебники и учебные пособия, технические средства оборудования, расходные материалы и хозяйственные нужды (за исключением расходов на содержание зданий и коммунальных расходов)</t>
  </si>
  <si>
    <t>Субвенции на обеспечение государственных гарантий прав граждан на получение дошкольного образования</t>
  </si>
  <si>
    <t>000  2  18  04010  04  0000  180</t>
  </si>
  <si>
    <t>Доходы бюджетов городских округов от возврата организациями остатков субсидий прошлых лет</t>
  </si>
  <si>
    <t>901  2  18  04010  04  0000  180</t>
  </si>
  <si>
    <t>Доходы бюджетов городских округов от возврата бюджетными учреждениями остатков субсидий прошлых лет</t>
  </si>
  <si>
    <t>906  2  18  04010  04  0000  180</t>
  </si>
  <si>
    <t>908  2  18  04020  04  0000  180</t>
  </si>
  <si>
    <t>000  2  19  04000  04  0000  151</t>
  </si>
  <si>
    <t>Возврат остатков субсидий, субвенций и иных межбюджетных трансфертов, имеющих целевое назначение прошлых лет, из бюджетов городских округов</t>
  </si>
  <si>
    <t>901  2  19  04000  04  0000  151</t>
  </si>
  <si>
    <t>906  2  19  04000  04  0000  151</t>
  </si>
  <si>
    <t>908  2  19  04000  04  0000  151</t>
  </si>
  <si>
    <t>ИТОГО ДОХОДОВ</t>
  </si>
  <si>
    <t>Сумма бюджетных назначений на 2016 год (в тыс.руб.)</t>
  </si>
  <si>
    <t>Сумма фактического поступления на 01.03.2016 г. (в тыс.руб.)</t>
  </si>
  <si>
    <t>Исполнение бюджета  по расходам  Невьянского городского  округа</t>
  </si>
  <si>
    <t xml:space="preserve"> по состоянию на 01.03.2016 года</t>
  </si>
  <si>
    <t xml:space="preserve">Код  раздела, подраздела </t>
  </si>
  <si>
    <t>Наименование раздела, подраздела</t>
  </si>
  <si>
    <t>Объем средств по решению о бюджете на 2016 год, тыс. руб.</t>
  </si>
  <si>
    <t>Назнач-я текущего периода</t>
  </si>
  <si>
    <t>Исполнено    на 01.03.2016г, в тыс. руб.</t>
  </si>
  <si>
    <t>% исп. текущ. назначений</t>
  </si>
  <si>
    <t>% исполнения к  годовым  назначениям</t>
  </si>
  <si>
    <t>Общегосударственные  вопросы</t>
  </si>
  <si>
    <t>Функционирование  высшего должностного лица  субъекта РФ и муниципального образования</t>
  </si>
  <si>
    <t>Функционирование законодательных (представительных) органов государственной власти и местного самоуправления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</si>
  <si>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</si>
  <si>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Судебная система</t>
  </si>
  <si>
    <t xml:space="preserve"> Обеспечение деятельности финансовых, налоговых и таможенных органов  и органов финансового (финансово-бюджетного) надзора</t>
  </si>
  <si>
    <t xml:space="preserve">Обеспечение проведения выборов и референдумов </t>
  </si>
  <si>
    <r>
      <t>Резервные фонды</t>
    </r>
    <r>
      <rPr>
        <sz val="12"/>
        <rFont val="Calibri"/>
        <family val="2"/>
        <charset val="204"/>
      </rPr>
      <t xml:space="preserve"> ¹*</t>
    </r>
  </si>
  <si>
    <t>Другие общегосударственные вопросы</t>
  </si>
  <si>
    <t>Национальная  безопасность и правоохранительная  деятельность</t>
  </si>
  <si>
    <t>Органы внутренних дел</t>
  </si>
  <si>
    <t>Защита населения и территории от последствий чрезвычайных ситуаций природного и техногенного характера, гражданская оборона</t>
  </si>
  <si>
    <t>Обеспечение пожарной безопасности</t>
  </si>
  <si>
    <t>Другие вопросы в области национальной безопасности и правоохранительной деятельности</t>
  </si>
  <si>
    <t>Национальная экономика</t>
  </si>
  <si>
    <t>Сельское хозяйство и рыболовство</t>
  </si>
  <si>
    <t>Водные ресурсы</t>
  </si>
  <si>
    <t>Транспорт</t>
  </si>
  <si>
    <t>Дорожное хозяйство (дорожные фонды)</t>
  </si>
  <si>
    <t xml:space="preserve">Связь и информатика </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</si>
  <si>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</si>
  <si>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</si>
  <si>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</si>
  <si>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</si>
  <si>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</si>
  <si>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</si>
  <si>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</si>
  <si>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Сбор, удаление отходов и очистка сточных вод</t>
  </si>
  <si>
    <t xml:space="preserve"> 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</si>
  <si>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</si>
  <si>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</si>
  <si>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</si>
  <si>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</si>
  <si>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Молодежная политика и оздоровление детей</t>
  </si>
  <si>
    <t>Другие вопросы в области образования</t>
  </si>
  <si>
    <t>Культура и кинематография</t>
  </si>
  <si>
    <t xml:space="preserve">Культура </t>
  </si>
  <si>
    <t>Другие вопросы в области культуры, кинематографии</t>
  </si>
  <si>
    <t>Здравоохранение</t>
  </si>
  <si>
    <t xml:space="preserve"> Другие вопросы в области здравоохранения</t>
  </si>
  <si>
    <t>Социальная  политика</t>
  </si>
  <si>
    <t>Пенсионное обеспечение</t>
  </si>
  <si>
    <t xml:space="preserve">Социальное обслуживание населения </t>
  </si>
  <si>
    <t>Социальное обеспечение населения</t>
  </si>
  <si>
    <t>Другие  вопросы в области социальной политики</t>
  </si>
  <si>
    <t xml:space="preserve"> Физическая культура и спорт</t>
  </si>
  <si>
    <t>Физическая культура</t>
  </si>
  <si>
    <t xml:space="preserve">Средства массовой информации </t>
  </si>
  <si>
    <t xml:space="preserve">Телевидение и радиовещание </t>
  </si>
  <si>
    <t xml:space="preserve"> Периодическая печать и издательства </t>
  </si>
  <si>
    <t xml:space="preserve"> Обслуживание государственного  и муниципального долга</t>
  </si>
  <si>
    <t xml:space="preserve"> Обслуживание государственного внутреннего и муниципального долга</t>
  </si>
  <si>
    <t>Расходы бюджета - ИТОГО</t>
  </si>
  <si>
    <t>Мунципальный долг по состоянию на 01.03.2015 года составил  13 432,7 тыс. руб.</t>
  </si>
  <si>
    <r>
      <t xml:space="preserve">    </t>
    </r>
    <r>
      <rPr>
        <vertAlign val="superscript"/>
        <sz val="10"/>
        <color indexed="8"/>
        <rFont val="Times New Roman"/>
        <family val="1"/>
        <charset val="204"/>
      </rPr>
      <t>1*</t>
    </r>
    <r>
      <rPr>
        <sz val="10"/>
        <color indexed="8"/>
        <rFont val="Times New Roman"/>
        <family val="1"/>
        <charset val="204"/>
      </rPr>
      <t xml:space="preserve"> Примечание:  Общая сумма расходов, осуществленных за счет резервного администрации Невьянского городского округа, составила            2394,00 рублей. Расходы, осуществленные за счет резервного фонда администрации Невьянского городского округа, отражены по соответствующим разделам бюджетной классификации. Процент исполнения расходов, осуществленных за счет резервного администрации Невьянского городского округа, рассчитан с учетом средств резервного фонда, отраженных по другим разделам бюджетной классификации.</t>
    </r>
  </si>
</sst>
</file>

<file path=xl/styles.xml><?xml version="1.0" encoding="utf-8"?>
<styleSheet xmlns="http://schemas.openxmlformats.org/spreadsheetml/2006/main">
  <numFmts count="3">
    <numFmt numFmtId="164" formatCode="#,##0.00000"/>
    <numFmt numFmtId="165" formatCode="0.0"/>
    <numFmt numFmtId="166" formatCode="0000"/>
  </numFmts>
  <fonts count="27">
    <font>
      <sz val="11"/>
      <color theme="1"/>
      <name val="Calibri"/>
      <family val="2"/>
      <charset val="204"/>
      <scheme val="minor"/>
    </font>
    <font>
      <sz val="10"/>
      <name val="Arial Cyr"/>
      <charset val="204"/>
    </font>
    <font>
      <sz val="14"/>
      <name val="Arial Cyr"/>
      <charset val="204"/>
    </font>
    <font>
      <sz val="10"/>
      <name val="Times New Roman"/>
      <family val="1"/>
      <charset val="204"/>
    </font>
    <font>
      <b/>
      <sz val="10"/>
      <name val="Times New Roman"/>
      <family val="1"/>
      <charset val="204"/>
    </font>
    <font>
      <sz val="10"/>
      <color indexed="8"/>
      <name val="Times New Roman"/>
      <family val="1"/>
      <charset val="204"/>
    </font>
    <font>
      <b/>
      <i/>
      <sz val="10"/>
      <name val="Times New Roman"/>
      <family val="1"/>
      <charset val="204"/>
    </font>
    <font>
      <sz val="10"/>
      <color indexed="12"/>
      <name val="Times New Roman"/>
      <family val="1"/>
      <charset val="204"/>
    </font>
    <font>
      <sz val="10"/>
      <name val="Arial"/>
      <family val="2"/>
      <charset val="204"/>
    </font>
    <font>
      <sz val="9"/>
      <name val="Times New Roman"/>
      <family val="1"/>
      <charset val="204"/>
    </font>
    <font>
      <b/>
      <i/>
      <sz val="14"/>
      <name val="Times New Roman"/>
      <family val="1"/>
      <charset val="204"/>
    </font>
    <font>
      <i/>
      <sz val="12"/>
      <name val="Times New Roman"/>
      <family val="1"/>
      <charset val="204"/>
    </font>
    <font>
      <b/>
      <sz val="12"/>
      <name val="Times New Roman"/>
      <family val="1"/>
      <charset val="204"/>
    </font>
    <font>
      <b/>
      <sz val="11"/>
      <name val="Times New Roman"/>
      <family val="1"/>
      <charset val="204"/>
    </font>
    <font>
      <b/>
      <sz val="10"/>
      <name val="Arial Cyr"/>
      <charset val="204"/>
    </font>
    <font>
      <sz val="12"/>
      <name val="Times New Roman"/>
      <family val="1"/>
      <charset val="204"/>
    </font>
    <font>
      <sz val="12"/>
      <name val="Calibri"/>
      <family val="2"/>
      <charset val="204"/>
    </font>
    <font>
      <sz val="9"/>
      <name val="Arial"/>
      <family val="2"/>
      <charset val="204"/>
    </font>
    <font>
      <sz val="9"/>
      <name val="Arial Cyr"/>
      <charset val="204"/>
    </font>
    <font>
      <b/>
      <i/>
      <sz val="12"/>
      <name val="Times New Roman"/>
      <family val="1"/>
      <charset val="204"/>
    </font>
    <font>
      <sz val="11"/>
      <name val="Times New Roman"/>
      <family val="1"/>
      <charset val="204"/>
    </font>
    <font>
      <vertAlign val="superscript"/>
      <sz val="10"/>
      <color indexed="8"/>
      <name val="Times New Roman"/>
      <family val="1"/>
      <charset val="204"/>
    </font>
    <font>
      <sz val="8"/>
      <name val="Calibri"/>
      <family val="2"/>
      <charset val="204"/>
    </font>
    <font>
      <b/>
      <sz val="10"/>
      <color theme="1"/>
      <name val="Times New Roman"/>
      <family val="1"/>
      <charset val="204"/>
    </font>
    <font>
      <sz val="10"/>
      <color theme="1"/>
      <name val="Times New Roman"/>
      <family val="1"/>
      <charset val="204"/>
    </font>
    <font>
      <b/>
      <sz val="10"/>
      <color rgb="FF000000"/>
      <name val="Times New Roman"/>
      <family val="1"/>
      <charset val="204"/>
    </font>
    <font>
      <sz val="10"/>
      <color rgb="FF000000"/>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8">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cellStyleXfs>
  <cellXfs count="142">
    <xf numFmtId="0" fontId="0" fillId="0" borderId="0" xfId="0"/>
    <xf numFmtId="0" fontId="4" fillId="0" borderId="1" xfId="1" applyFont="1" applyBorder="1" applyAlignment="1">
      <alignment horizontal="center" vertical="top"/>
    </xf>
    <xf numFmtId="0" fontId="4" fillId="0" borderId="1" xfId="1" applyFont="1" applyBorder="1" applyAlignment="1">
      <alignment horizontal="center" vertical="top" wrapText="1"/>
    </xf>
    <xf numFmtId="0" fontId="4" fillId="0" borderId="1" xfId="1" applyNumberFormat="1" applyFont="1" applyBorder="1" applyAlignment="1">
      <alignment horizontal="center"/>
    </xf>
    <xf numFmtId="0" fontId="4" fillId="0" borderId="1" xfId="1" applyFont="1" applyBorder="1" applyAlignment="1">
      <alignment horizontal="center"/>
    </xf>
    <xf numFmtId="4" fontId="3" fillId="0" borderId="1" xfId="2" applyNumberFormat="1" applyFont="1" applyBorder="1" applyAlignment="1">
      <alignment horizontal="center"/>
    </xf>
    <xf numFmtId="2" fontId="3" fillId="0" borderId="2" xfId="2" applyNumberFormat="1" applyFont="1" applyBorder="1" applyAlignment="1">
      <alignment horizontal="center"/>
    </xf>
    <xf numFmtId="2" fontId="4" fillId="0" borderId="1" xfId="2" applyNumberFormat="1" applyFont="1" applyBorder="1" applyAlignment="1">
      <alignment horizontal="center"/>
    </xf>
    <xf numFmtId="2" fontId="4" fillId="0" borderId="1" xfId="2" applyNumberFormat="1" applyFont="1" applyBorder="1" applyAlignment="1">
      <alignment horizontal="center" wrapText="1"/>
    </xf>
    <xf numFmtId="2" fontId="3" fillId="0" borderId="1" xfId="2" applyNumberFormat="1" applyFont="1" applyBorder="1" applyAlignment="1">
      <alignment horizontal="center"/>
    </xf>
    <xf numFmtId="2" fontId="3" fillId="0" borderId="1" xfId="2" applyNumberFormat="1" applyFont="1" applyBorder="1" applyAlignment="1">
      <alignment horizontal="center" wrapText="1"/>
    </xf>
    <xf numFmtId="2" fontId="4" fillId="0" borderId="2" xfId="2" applyNumberFormat="1" applyFont="1" applyBorder="1" applyAlignment="1">
      <alignment horizontal="center" wrapText="1"/>
    </xf>
    <xf numFmtId="2" fontId="6" fillId="0" borderId="1" xfId="2" applyNumberFormat="1" applyFont="1" applyBorder="1" applyAlignment="1">
      <alignment horizontal="center" wrapText="1"/>
    </xf>
    <xf numFmtId="0" fontId="9" fillId="0" borderId="1" xfId="1" applyFont="1" applyBorder="1" applyAlignment="1">
      <alignment vertical="top" wrapText="1"/>
    </xf>
    <xf numFmtId="0" fontId="9" fillId="0" borderId="1" xfId="1" applyFont="1" applyBorder="1" applyAlignment="1">
      <alignment vertical="top"/>
    </xf>
    <xf numFmtId="164" fontId="9" fillId="0" borderId="1" xfId="1" applyNumberFormat="1" applyFont="1" applyFill="1" applyBorder="1" applyAlignment="1">
      <alignment vertical="top" wrapText="1"/>
    </xf>
    <xf numFmtId="0" fontId="9" fillId="0" borderId="1" xfId="1" applyFont="1" applyFill="1" applyBorder="1" applyAlignment="1">
      <alignment vertical="top" wrapText="1"/>
    </xf>
    <xf numFmtId="165" fontId="3" fillId="0" borderId="1" xfId="2" applyNumberFormat="1" applyFont="1" applyBorder="1" applyAlignment="1">
      <alignment horizontal="center" wrapText="1"/>
    </xf>
    <xf numFmtId="0" fontId="9" fillId="0" borderId="1" xfId="1" applyFont="1" applyBorder="1" applyAlignment="1">
      <alignment horizontal="center" vertical="top" wrapText="1"/>
    </xf>
    <xf numFmtId="0" fontId="4" fillId="0" borderId="1" xfId="2" applyFont="1" applyBorder="1" applyAlignment="1">
      <alignment horizontal="center"/>
    </xf>
    <xf numFmtId="0" fontId="4" fillId="0" borderId="1" xfId="2" applyFont="1" applyBorder="1" applyAlignment="1">
      <alignment horizontal="center" wrapText="1"/>
    </xf>
    <xf numFmtId="0" fontId="3" fillId="0" borderId="1" xfId="2" applyFont="1" applyBorder="1" applyAlignment="1">
      <alignment horizontal="center"/>
    </xf>
    <xf numFmtId="0" fontId="3" fillId="0" borderId="1" xfId="2" applyFont="1" applyBorder="1" applyAlignment="1">
      <alignment horizontal="center" wrapText="1"/>
    </xf>
    <xf numFmtId="0" fontId="3" fillId="0" borderId="1" xfId="1" applyFont="1" applyBorder="1" applyAlignment="1">
      <alignment horizontal="center"/>
    </xf>
    <xf numFmtId="0" fontId="3" fillId="0" borderId="2" xfId="2" applyFont="1" applyBorder="1" applyAlignment="1">
      <alignment horizontal="center" wrapText="1"/>
    </xf>
    <xf numFmtId="0" fontId="4" fillId="0" borderId="2" xfId="2" applyFont="1" applyBorder="1" applyAlignment="1">
      <alignment horizontal="center"/>
    </xf>
    <xf numFmtId="0" fontId="4" fillId="0" borderId="1" xfId="2" applyFont="1" applyBorder="1" applyAlignment="1">
      <alignment horizontal="left" wrapText="1"/>
    </xf>
    <xf numFmtId="0" fontId="3" fillId="0" borderId="1" xfId="2" applyFont="1" applyBorder="1" applyAlignment="1">
      <alignment horizontal="left" wrapText="1"/>
    </xf>
    <xf numFmtId="0" fontId="3" fillId="0" borderId="1" xfId="2" applyNumberFormat="1" applyFont="1" applyBorder="1" applyAlignment="1">
      <alignment horizontal="left" wrapText="1"/>
    </xf>
    <xf numFmtId="0" fontId="4" fillId="0" borderId="1" xfId="0" applyNumberFormat="1" applyFont="1" applyFill="1" applyBorder="1" applyAlignment="1">
      <alignment horizontal="left" wrapText="1"/>
    </xf>
    <xf numFmtId="0" fontId="3" fillId="0" borderId="1" xfId="0" applyNumberFormat="1" applyFont="1" applyFill="1" applyBorder="1" applyAlignment="1">
      <alignment horizontal="left" wrapText="1"/>
    </xf>
    <xf numFmtId="0" fontId="3" fillId="0" borderId="1" xfId="2" applyFont="1" applyBorder="1" applyAlignment="1">
      <alignment horizontal="left"/>
    </xf>
    <xf numFmtId="0" fontId="3" fillId="0" borderId="2" xfId="2" applyFont="1" applyBorder="1" applyAlignment="1">
      <alignment horizontal="left" wrapText="1"/>
    </xf>
    <xf numFmtId="0" fontId="4" fillId="0" borderId="2" xfId="2" applyFont="1" applyBorder="1" applyAlignment="1">
      <alignment horizontal="left" wrapText="1"/>
    </xf>
    <xf numFmtId="0" fontId="4" fillId="0" borderId="1" xfId="2" applyFont="1" applyBorder="1" applyAlignment="1">
      <alignment horizontal="left"/>
    </xf>
    <xf numFmtId="0" fontId="6" fillId="0" borderId="1" xfId="2" applyFont="1" applyBorder="1" applyAlignment="1">
      <alignment horizontal="left" wrapText="1"/>
    </xf>
    <xf numFmtId="0" fontId="3" fillId="0" borderId="1" xfId="1" applyFont="1" applyBorder="1" applyAlignment="1">
      <alignment horizontal="left" wrapText="1"/>
    </xf>
    <xf numFmtId="0" fontId="3" fillId="0" borderId="0" xfId="0" applyFont="1"/>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0" xfId="0" applyFont="1"/>
    <xf numFmtId="166" fontId="12" fillId="0" borderId="1" xfId="0" applyNumberFormat="1" applyFont="1" applyBorder="1" applyAlignment="1">
      <alignment horizontal="center" vertical="center"/>
    </xf>
    <xf numFmtId="0" fontId="12" fillId="0" borderId="1" xfId="0" applyFont="1" applyBorder="1" applyAlignment="1">
      <alignment vertical="justify"/>
    </xf>
    <xf numFmtId="2" fontId="12" fillId="0" borderId="1" xfId="0" applyNumberFormat="1" applyFont="1" applyFill="1" applyBorder="1"/>
    <xf numFmtId="0" fontId="12" fillId="0" borderId="1" xfId="0" applyFont="1" applyBorder="1"/>
    <xf numFmtId="165" fontId="12" fillId="0" borderId="1" xfId="0" applyNumberFormat="1" applyFont="1" applyFill="1" applyBorder="1"/>
    <xf numFmtId="165" fontId="12" fillId="0" borderId="1" xfId="0" applyNumberFormat="1" applyFont="1" applyBorder="1"/>
    <xf numFmtId="166" fontId="15" fillId="0" borderId="1" xfId="0" applyNumberFormat="1" applyFont="1" applyBorder="1" applyAlignment="1">
      <alignment horizontal="center" wrapText="1"/>
    </xf>
    <xf numFmtId="0" fontId="15" fillId="0" borderId="1" xfId="0" applyFont="1" applyBorder="1" applyAlignment="1">
      <alignment vertical="justify" wrapText="1"/>
    </xf>
    <xf numFmtId="2" fontId="15" fillId="0" borderId="1" xfId="0" applyNumberFormat="1" applyFont="1" applyFill="1" applyBorder="1" applyAlignment="1">
      <alignment wrapText="1"/>
    </xf>
    <xf numFmtId="0" fontId="15" fillId="0" borderId="1" xfId="0" applyFont="1" applyBorder="1" applyAlignment="1">
      <alignment wrapText="1"/>
    </xf>
    <xf numFmtId="165" fontId="15" fillId="0" borderId="1" xfId="0" applyNumberFormat="1" applyFont="1" applyBorder="1"/>
    <xf numFmtId="0" fontId="0" fillId="0" borderId="0" xfId="0" applyAlignment="1">
      <alignment wrapText="1"/>
    </xf>
    <xf numFmtId="166" fontId="15" fillId="0" borderId="1" xfId="0" applyNumberFormat="1" applyFont="1" applyBorder="1" applyAlignment="1">
      <alignment horizontal="center"/>
    </xf>
    <xf numFmtId="2" fontId="15" fillId="0" borderId="1" xfId="0" applyNumberFormat="1" applyFont="1" applyFill="1" applyBorder="1"/>
    <xf numFmtId="0" fontId="15" fillId="0" borderId="1" xfId="0" applyFont="1" applyBorder="1"/>
    <xf numFmtId="0" fontId="12" fillId="0" borderId="0" xfId="0" applyFont="1" applyBorder="1" applyAlignment="1">
      <alignment horizontal="center" vertical="center" wrapText="1"/>
    </xf>
    <xf numFmtId="0" fontId="12" fillId="0" borderId="0" xfId="0" applyFont="1" applyFill="1" applyBorder="1" applyAlignment="1">
      <alignment horizontal="center" vertical="center" wrapText="1"/>
    </xf>
    <xf numFmtId="0" fontId="0" fillId="0" borderId="0" xfId="0" applyBorder="1"/>
    <xf numFmtId="166" fontId="12" fillId="0" borderId="0" xfId="0" applyNumberFormat="1" applyFont="1" applyBorder="1" applyAlignment="1">
      <alignment horizontal="center" vertical="center"/>
    </xf>
    <xf numFmtId="0" fontId="12" fillId="0" borderId="0" xfId="0" applyFont="1" applyBorder="1" applyAlignment="1">
      <alignment vertical="justify"/>
    </xf>
    <xf numFmtId="165" fontId="12" fillId="0" borderId="0" xfId="0" applyNumberFormat="1" applyFont="1" applyFill="1" applyBorder="1"/>
    <xf numFmtId="0" fontId="12" fillId="0" borderId="0" xfId="0" applyFont="1" applyBorder="1"/>
    <xf numFmtId="165" fontId="12" fillId="0" borderId="0" xfId="0" applyNumberFormat="1" applyFont="1" applyBorder="1"/>
    <xf numFmtId="166" fontId="15" fillId="0" borderId="0" xfId="0" applyNumberFormat="1" applyFont="1" applyBorder="1" applyAlignment="1">
      <alignment horizontal="center" wrapText="1"/>
    </xf>
    <xf numFmtId="0" fontId="15" fillId="0" borderId="0" xfId="0" applyFont="1" applyBorder="1" applyAlignment="1">
      <alignment vertical="justify" wrapText="1"/>
    </xf>
    <xf numFmtId="0" fontId="15" fillId="0" borderId="0" xfId="0" applyFont="1" applyFill="1" applyBorder="1" applyAlignment="1">
      <alignment wrapText="1"/>
    </xf>
    <xf numFmtId="0" fontId="15" fillId="0" borderId="0" xfId="0" applyFont="1" applyBorder="1" applyAlignment="1">
      <alignment wrapText="1"/>
    </xf>
    <xf numFmtId="165" fontId="15" fillId="0" borderId="0" xfId="0" applyNumberFormat="1" applyFont="1" applyBorder="1"/>
    <xf numFmtId="166" fontId="15" fillId="0" borderId="0" xfId="0" applyNumberFormat="1" applyFont="1" applyBorder="1" applyAlignment="1">
      <alignment horizontal="center"/>
    </xf>
    <xf numFmtId="165" fontId="15" fillId="0" borderId="0" xfId="0" applyNumberFormat="1" applyFont="1" applyFill="1" applyBorder="1"/>
    <xf numFmtId="0" fontId="15" fillId="0" borderId="0" xfId="0" applyFont="1" applyBorder="1"/>
    <xf numFmtId="2" fontId="15" fillId="2" borderId="1" xfId="0" applyNumberFormat="1" applyFont="1" applyFill="1" applyBorder="1"/>
    <xf numFmtId="0" fontId="15" fillId="2" borderId="1" xfId="0" applyFont="1" applyFill="1" applyBorder="1"/>
    <xf numFmtId="165" fontId="15" fillId="0" borderId="1" xfId="0" applyNumberFormat="1" applyFont="1" applyFill="1" applyBorder="1"/>
    <xf numFmtId="166" fontId="12" fillId="0" borderId="1" xfId="0" applyNumberFormat="1" applyFont="1" applyBorder="1" applyAlignment="1">
      <alignment horizontal="center" vertical="top"/>
    </xf>
    <xf numFmtId="0" fontId="12" fillId="0" borderId="1" xfId="0" applyFont="1" applyBorder="1" applyAlignment="1">
      <alignment vertical="justify" wrapText="1"/>
    </xf>
    <xf numFmtId="2" fontId="12" fillId="0" borderId="1" xfId="0" applyNumberFormat="1" applyFont="1" applyFill="1" applyBorder="1" applyAlignment="1">
      <alignment vertical="top"/>
    </xf>
    <xf numFmtId="0" fontId="12" fillId="0" borderId="1" xfId="0" applyFont="1" applyBorder="1" applyAlignment="1">
      <alignment vertical="top"/>
    </xf>
    <xf numFmtId="165" fontId="15" fillId="0" borderId="1" xfId="0" applyNumberFormat="1" applyFont="1" applyBorder="1" applyAlignment="1">
      <alignment vertical="justify"/>
    </xf>
    <xf numFmtId="166" fontId="12" fillId="0" borderId="0" xfId="0" applyNumberFormat="1" applyFont="1" applyBorder="1" applyAlignment="1">
      <alignment horizontal="center" vertical="top"/>
    </xf>
    <xf numFmtId="0" fontId="12" fillId="0" borderId="0" xfId="0" applyFont="1" applyBorder="1" applyAlignment="1">
      <alignment vertical="justify" wrapText="1"/>
    </xf>
    <xf numFmtId="0" fontId="12" fillId="0" borderId="0" xfId="0" applyFont="1" applyFill="1" applyBorder="1" applyAlignment="1">
      <alignment vertical="top"/>
    </xf>
    <xf numFmtId="0" fontId="12" fillId="0" borderId="0" xfId="0" applyFont="1" applyBorder="1" applyAlignment="1">
      <alignment vertical="top"/>
    </xf>
    <xf numFmtId="0" fontId="15" fillId="0" borderId="0" xfId="0" applyFont="1" applyFill="1" applyBorder="1"/>
    <xf numFmtId="166" fontId="12" fillId="0" borderId="1" xfId="0" applyNumberFormat="1" applyFont="1" applyBorder="1" applyAlignment="1">
      <alignment horizontal="center"/>
    </xf>
    <xf numFmtId="0" fontId="15" fillId="0" borderId="1" xfId="0" applyFont="1" applyBorder="1" applyAlignment="1">
      <alignment vertical="justify"/>
    </xf>
    <xf numFmtId="166" fontId="12" fillId="0" borderId="0" xfId="0" applyNumberFormat="1" applyFont="1" applyBorder="1" applyAlignment="1">
      <alignment horizontal="center"/>
    </xf>
    <xf numFmtId="0" fontId="12" fillId="0" borderId="0" xfId="0" applyFont="1" applyFill="1" applyBorder="1"/>
    <xf numFmtId="0" fontId="15" fillId="0" borderId="1" xfId="0" applyFont="1" applyFill="1" applyBorder="1" applyAlignment="1">
      <alignment vertical="justify" wrapText="1"/>
    </xf>
    <xf numFmtId="0" fontId="15" fillId="0" borderId="0" xfId="0" applyFont="1" applyBorder="1" applyAlignment="1">
      <alignment vertical="justify"/>
    </xf>
    <xf numFmtId="0" fontId="17" fillId="0" borderId="0" xfId="0" applyFont="1"/>
    <xf numFmtId="0" fontId="15" fillId="0" borderId="0" xfId="0" applyFont="1" applyFill="1" applyBorder="1" applyAlignment="1">
      <alignment vertical="justify" wrapText="1"/>
    </xf>
    <xf numFmtId="0" fontId="17" fillId="0" borderId="0" xfId="0" applyFont="1" applyBorder="1"/>
    <xf numFmtId="166" fontId="15" fillId="0" borderId="1" xfId="0" applyNumberFormat="1" applyFont="1" applyBorder="1" applyAlignment="1">
      <alignment horizontal="center" vertical="center"/>
    </xf>
    <xf numFmtId="166" fontId="15" fillId="0" borderId="1" xfId="0" applyNumberFormat="1" applyFont="1" applyFill="1" applyBorder="1" applyAlignment="1">
      <alignment horizontal="center"/>
    </xf>
    <xf numFmtId="166" fontId="15" fillId="0" borderId="0" xfId="0" applyNumberFormat="1" applyFont="1" applyBorder="1" applyAlignment="1">
      <alignment horizontal="center" vertical="center"/>
    </xf>
    <xf numFmtId="166" fontId="15" fillId="0" borderId="0" xfId="0" applyNumberFormat="1" applyFont="1" applyFill="1" applyBorder="1" applyAlignment="1">
      <alignment horizontal="center"/>
    </xf>
    <xf numFmtId="166" fontId="12" fillId="0" borderId="1" xfId="0" applyNumberFormat="1" applyFont="1" applyFill="1" applyBorder="1" applyAlignment="1">
      <alignment horizontal="center"/>
    </xf>
    <xf numFmtId="0" fontId="12" fillId="0" borderId="1" xfId="0" applyFont="1" applyBorder="1" applyAlignment="1">
      <alignment horizontal="center"/>
    </xf>
    <xf numFmtId="0" fontId="15" fillId="0" borderId="1" xfId="0" applyFont="1" applyBorder="1" applyAlignment="1">
      <alignment horizontal="center"/>
    </xf>
    <xf numFmtId="166" fontId="12" fillId="0" borderId="0" xfId="0" applyNumberFormat="1" applyFont="1" applyFill="1" applyBorder="1" applyAlignment="1">
      <alignment horizontal="center"/>
    </xf>
    <xf numFmtId="0" fontId="18" fillId="0" borderId="0" xfId="0" applyFont="1"/>
    <xf numFmtId="0" fontId="12" fillId="0" borderId="0" xfId="0" applyFont="1" applyBorder="1" applyAlignment="1">
      <alignment horizontal="center"/>
    </xf>
    <xf numFmtId="0" fontId="18" fillId="0" borderId="0" xfId="0" applyFont="1" applyBorder="1"/>
    <xf numFmtId="0" fontId="15" fillId="0" borderId="0" xfId="0" applyFont="1" applyBorder="1" applyAlignment="1">
      <alignment horizontal="center"/>
    </xf>
    <xf numFmtId="0" fontId="15" fillId="0" borderId="1" xfId="0" applyFont="1" applyFill="1" applyBorder="1"/>
    <xf numFmtId="0" fontId="19" fillId="0" borderId="1" xfId="0" applyFont="1" applyFill="1" applyBorder="1" applyAlignment="1">
      <alignment vertical="justify"/>
    </xf>
    <xf numFmtId="0" fontId="12" fillId="0" borderId="1" xfId="0" applyFont="1" applyFill="1" applyBorder="1"/>
    <xf numFmtId="0" fontId="3" fillId="0" borderId="0" xfId="0" applyFont="1" applyFill="1"/>
    <xf numFmtId="0" fontId="19" fillId="0" borderId="0" xfId="0" applyFont="1" applyFill="1" applyBorder="1" applyAlignment="1">
      <alignment vertical="justify"/>
    </xf>
    <xf numFmtId="0" fontId="0" fillId="0" borderId="0" xfId="0" applyFill="1"/>
    <xf numFmtId="0" fontId="3" fillId="0" borderId="0" xfId="0" applyFont="1" applyBorder="1"/>
    <xf numFmtId="0" fontId="12" fillId="0" borderId="0" xfId="0" applyFont="1" applyFill="1" applyBorder="1" applyAlignment="1"/>
    <xf numFmtId="0" fontId="20" fillId="0" borderId="0" xfId="1" applyNumberFormat="1" applyFont="1" applyFill="1" applyBorder="1" applyAlignment="1">
      <alignment vertical="top" wrapText="1"/>
    </xf>
    <xf numFmtId="0" fontId="2" fillId="0" borderId="0" xfId="1" applyFont="1" applyAlignment="1">
      <alignment horizontal="center" wrapText="1"/>
    </xf>
    <xf numFmtId="0" fontId="20" fillId="0" borderId="0" xfId="1" applyNumberFormat="1" applyFont="1" applyFill="1" applyBorder="1" applyAlignment="1">
      <alignment horizontal="left" vertical="top" wrapText="1"/>
    </xf>
    <xf numFmtId="0" fontId="10" fillId="0" borderId="0" xfId="0" applyFont="1" applyAlignment="1">
      <alignment horizontal="center"/>
    </xf>
    <xf numFmtId="0" fontId="11" fillId="0" borderId="0" xfId="0" applyFont="1" applyBorder="1" applyAlignment="1">
      <alignment horizontal="center"/>
    </xf>
    <xf numFmtId="0" fontId="12" fillId="0" borderId="0" xfId="0" applyFont="1" applyFill="1" applyAlignment="1">
      <alignment horizontal="center"/>
    </xf>
    <xf numFmtId="0" fontId="24" fillId="0" borderId="1" xfId="0" applyFont="1" applyBorder="1" applyAlignment="1">
      <alignment horizontal="center"/>
    </xf>
    <xf numFmtId="2" fontId="23" fillId="0" borderId="1" xfId="0" applyNumberFormat="1" applyFont="1" applyBorder="1" applyAlignment="1">
      <alignment horizontal="center"/>
    </xf>
    <xf numFmtId="2" fontId="3" fillId="3" borderId="1" xfId="0" applyNumberFormat="1" applyFont="1" applyFill="1" applyBorder="1" applyAlignment="1">
      <alignment horizontal="center"/>
    </xf>
    <xf numFmtId="2" fontId="3" fillId="3" borderId="1" xfId="2" applyNumberFormat="1" applyFont="1" applyFill="1" applyBorder="1" applyAlignment="1">
      <alignment horizontal="center"/>
    </xf>
    <xf numFmtId="2" fontId="24" fillId="3" borderId="1" xfId="0" applyNumberFormat="1" applyFont="1" applyFill="1" applyBorder="1" applyAlignment="1">
      <alignment horizontal="center"/>
    </xf>
    <xf numFmtId="2" fontId="4" fillId="3" borderId="1" xfId="2" applyNumberFormat="1" applyFont="1" applyFill="1" applyBorder="1" applyAlignment="1">
      <alignment horizontal="center"/>
    </xf>
    <xf numFmtId="4" fontId="26" fillId="3" borderId="1" xfId="0" applyNumberFormat="1" applyFont="1" applyFill="1" applyBorder="1" applyAlignment="1">
      <alignment horizontal="center" shrinkToFit="1"/>
    </xf>
    <xf numFmtId="0" fontId="24" fillId="0" borderId="1" xfId="0" applyFont="1" applyBorder="1" applyAlignment="1">
      <alignment horizontal="center" wrapText="1"/>
    </xf>
    <xf numFmtId="2" fontId="4" fillId="3" borderId="1" xfId="2" applyNumberFormat="1" applyFont="1" applyFill="1" applyBorder="1" applyAlignment="1">
      <alignment horizontal="center" wrapText="1"/>
    </xf>
    <xf numFmtId="0" fontId="24" fillId="3" borderId="1" xfId="0" applyFont="1" applyFill="1" applyBorder="1" applyAlignment="1">
      <alignment horizontal="center"/>
    </xf>
    <xf numFmtId="0" fontId="25" fillId="0" borderId="1" xfId="0" applyFont="1" applyBorder="1" applyAlignment="1">
      <alignment horizontal="left" wrapText="1"/>
    </xf>
    <xf numFmtId="2" fontId="23" fillId="3" borderId="1" xfId="0" applyNumberFormat="1" applyFont="1" applyFill="1" applyBorder="1" applyAlignment="1">
      <alignment horizontal="center"/>
    </xf>
    <xf numFmtId="0" fontId="3" fillId="3" borderId="1" xfId="0" applyNumberFormat="1" applyFont="1" applyFill="1" applyBorder="1" applyAlignment="1">
      <alignment horizontal="left" wrapText="1"/>
    </xf>
    <xf numFmtId="0" fontId="25" fillId="0" borderId="0" xfId="0" applyFont="1" applyAlignment="1">
      <alignment horizontal="left" wrapText="1"/>
    </xf>
    <xf numFmtId="49" fontId="3" fillId="3" borderId="1" xfId="0" applyNumberFormat="1" applyFont="1" applyFill="1" applyBorder="1" applyAlignment="1">
      <alignment horizontal="left" wrapText="1"/>
    </xf>
    <xf numFmtId="4" fontId="3" fillId="3" borderId="1" xfId="2" applyNumberFormat="1" applyFont="1" applyFill="1" applyBorder="1" applyAlignment="1">
      <alignment horizontal="center"/>
    </xf>
    <xf numFmtId="2" fontId="4" fillId="3" borderId="2" xfId="2" applyNumberFormat="1" applyFont="1" applyFill="1" applyBorder="1" applyAlignment="1">
      <alignment horizontal="center" wrapText="1"/>
    </xf>
    <xf numFmtId="0" fontId="3" fillId="3" borderId="1" xfId="3" applyFont="1" applyFill="1" applyBorder="1" applyAlignment="1">
      <alignment horizontal="center"/>
    </xf>
    <xf numFmtId="0" fontId="3" fillId="3" borderId="3" xfId="7" applyFont="1" applyFill="1" applyBorder="1" applyAlignment="1">
      <alignment horizontal="left" wrapText="1"/>
    </xf>
    <xf numFmtId="0" fontId="3" fillId="3" borderId="1" xfId="2" applyFont="1" applyFill="1" applyBorder="1" applyAlignment="1">
      <alignment horizontal="center"/>
    </xf>
    <xf numFmtId="0" fontId="24" fillId="3" borderId="1" xfId="0" applyNumberFormat="1" applyFont="1" applyFill="1" applyBorder="1" applyAlignment="1">
      <alignment horizontal="left" wrapText="1"/>
    </xf>
  </cellXfs>
  <cellStyles count="8">
    <cellStyle name="Обычный" xfId="0" builtinId="0"/>
    <cellStyle name="Обычный 2" xfId="1"/>
    <cellStyle name="Обычный 2 2" xfId="2"/>
    <cellStyle name="Обычный 2 2 2" xfId="3"/>
    <cellStyle name="Обычный 2 2 3" xfId="4"/>
    <cellStyle name="Обычный 2 2 5" xfId="5"/>
    <cellStyle name="Обычный 2 3" xfId="6"/>
    <cellStyle name="Обычный 4" xfId="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143"/>
  <sheetViews>
    <sheetView tabSelected="1" workbookViewId="0">
      <selection activeCell="F5" sqref="F5"/>
    </sheetView>
  </sheetViews>
  <sheetFormatPr defaultRowHeight="15"/>
  <cols>
    <col min="1" max="1" width="29.140625" customWidth="1"/>
    <col min="2" max="2" width="32.28515625" customWidth="1"/>
    <col min="3" max="3" width="15" customWidth="1"/>
    <col min="4" max="4" width="14.42578125" customWidth="1"/>
    <col min="5" max="5" width="13" customWidth="1"/>
    <col min="6" max="6" width="12.28515625" customWidth="1"/>
  </cols>
  <sheetData>
    <row r="1" spans="1:6" ht="18">
      <c r="A1" s="116" t="s">
        <v>0</v>
      </c>
      <c r="B1" s="116"/>
      <c r="C1" s="116"/>
      <c r="D1" s="116"/>
      <c r="E1" s="116"/>
      <c r="F1" s="116"/>
    </row>
    <row r="2" spans="1:6" ht="60">
      <c r="A2" s="13" t="s">
        <v>1</v>
      </c>
      <c r="B2" s="14" t="s">
        <v>2</v>
      </c>
      <c r="C2" s="13" t="s">
        <v>250</v>
      </c>
      <c r="D2" s="15" t="s">
        <v>251</v>
      </c>
      <c r="E2" s="16" t="s">
        <v>3</v>
      </c>
      <c r="F2" s="18" t="s">
        <v>4</v>
      </c>
    </row>
    <row r="3" spans="1:6">
      <c r="A3" s="1">
        <v>1</v>
      </c>
      <c r="B3" s="1">
        <v>2</v>
      </c>
      <c r="C3" s="2">
        <v>3</v>
      </c>
      <c r="D3" s="3">
        <v>5</v>
      </c>
      <c r="E3" s="4">
        <v>7</v>
      </c>
      <c r="F3" s="4">
        <v>9</v>
      </c>
    </row>
    <row r="4" spans="1:6" ht="26.25">
      <c r="A4" s="19" t="s">
        <v>5</v>
      </c>
      <c r="B4" s="26" t="s">
        <v>6</v>
      </c>
      <c r="C4" s="7">
        <f>SUM(C5+C11+C17+C30+C36+C39+C41+C51+C57+C67+C76+C103)</f>
        <v>556133.5</v>
      </c>
      <c r="D4" s="126">
        <f>SUM(D5+D11+D17+D30+D36+D39+D41+D51+D57+D67+D76+D103)</f>
        <v>80500.95</v>
      </c>
      <c r="E4" s="7">
        <f>SUM(D4*100/C4)</f>
        <v>14.475112540424197</v>
      </c>
      <c r="F4" s="122">
        <f>D4-C4</f>
        <v>-475632.55</v>
      </c>
    </row>
    <row r="5" spans="1:6">
      <c r="A5" s="19" t="s">
        <v>7</v>
      </c>
      <c r="B5" s="26" t="s">
        <v>8</v>
      </c>
      <c r="C5" s="7">
        <f>SUM(C6)</f>
        <v>396148</v>
      </c>
      <c r="D5" s="126">
        <f>SUM(D6)</f>
        <v>54665.22</v>
      </c>
      <c r="E5" s="7">
        <f>SUM(D5*100/C5)</f>
        <v>13.79919121136545</v>
      </c>
      <c r="F5" s="122">
        <f t="shared" ref="F5:F68" si="0">D5-C5</f>
        <v>-341482.78</v>
      </c>
    </row>
    <row r="6" spans="1:6">
      <c r="A6" s="19" t="s">
        <v>9</v>
      </c>
      <c r="B6" s="26" t="s">
        <v>10</v>
      </c>
      <c r="C6" s="7">
        <f>SUM(C7:C10)</f>
        <v>396148</v>
      </c>
      <c r="D6" s="126">
        <f t="shared" ref="D6" si="1">SUM(D7:D10)</f>
        <v>54665.22</v>
      </c>
      <c r="E6" s="7">
        <f>SUM(D6*100/C6)</f>
        <v>13.79919121136545</v>
      </c>
      <c r="F6" s="122">
        <f t="shared" si="0"/>
        <v>-341482.78</v>
      </c>
    </row>
    <row r="7" spans="1:6" ht="102.75">
      <c r="A7" s="21" t="s">
        <v>11</v>
      </c>
      <c r="B7" s="27" t="s">
        <v>12</v>
      </c>
      <c r="C7" s="9">
        <v>388570</v>
      </c>
      <c r="D7" s="127">
        <v>53938.3</v>
      </c>
      <c r="E7" s="9">
        <f t="shared" ref="E7:E68" si="2">SUM(D7*100/C7)</f>
        <v>13.881231180996989</v>
      </c>
      <c r="F7" s="122">
        <f t="shared" si="0"/>
        <v>-334631.7</v>
      </c>
    </row>
    <row r="8" spans="1:6" ht="166.5">
      <c r="A8" s="21" t="s">
        <v>13</v>
      </c>
      <c r="B8" s="27" t="s">
        <v>14</v>
      </c>
      <c r="C8" s="9">
        <v>547</v>
      </c>
      <c r="D8" s="127">
        <v>196.6</v>
      </c>
      <c r="E8" s="9">
        <f t="shared" si="2"/>
        <v>35.941499085923219</v>
      </c>
      <c r="F8" s="122">
        <f t="shared" si="0"/>
        <v>-350.4</v>
      </c>
    </row>
    <row r="9" spans="1:6" ht="64.5">
      <c r="A9" s="21" t="s">
        <v>15</v>
      </c>
      <c r="B9" s="27" t="s">
        <v>16</v>
      </c>
      <c r="C9" s="9">
        <v>1846</v>
      </c>
      <c r="D9" s="127">
        <v>122.35</v>
      </c>
      <c r="E9" s="9">
        <f t="shared" si="2"/>
        <v>6.6278439869989167</v>
      </c>
      <c r="F9" s="122">
        <f t="shared" si="0"/>
        <v>-1723.65</v>
      </c>
    </row>
    <row r="10" spans="1:6" ht="141">
      <c r="A10" s="21" t="s">
        <v>17</v>
      </c>
      <c r="B10" s="27" t="s">
        <v>18</v>
      </c>
      <c r="C10" s="9">
        <v>5185</v>
      </c>
      <c r="D10" s="127">
        <v>407.97</v>
      </c>
      <c r="E10" s="9">
        <f t="shared" si="2"/>
        <v>7.8682738669238184</v>
      </c>
      <c r="F10" s="122">
        <f t="shared" si="0"/>
        <v>-4777.03</v>
      </c>
    </row>
    <row r="11" spans="1:6" ht="51.75">
      <c r="A11" s="19" t="s">
        <v>19</v>
      </c>
      <c r="B11" s="26" t="s">
        <v>20</v>
      </c>
      <c r="C11" s="7">
        <f>SUM(C12)</f>
        <v>13275.5</v>
      </c>
      <c r="D11" s="126">
        <f>SUM(D12)</f>
        <v>970.04000000000008</v>
      </c>
      <c r="E11" s="7">
        <f t="shared" si="2"/>
        <v>7.30699408685172</v>
      </c>
      <c r="F11" s="122">
        <f t="shared" si="0"/>
        <v>-12305.46</v>
      </c>
    </row>
    <row r="12" spans="1:6" ht="39">
      <c r="A12" s="19" t="s">
        <v>21</v>
      </c>
      <c r="B12" s="26" t="s">
        <v>22</v>
      </c>
      <c r="C12" s="7">
        <f>SUM(C13:C16)</f>
        <v>13275.5</v>
      </c>
      <c r="D12" s="126">
        <f t="shared" ref="D12" si="3">SUM(D13:D16)</f>
        <v>970.04000000000008</v>
      </c>
      <c r="E12" s="7">
        <f t="shared" si="2"/>
        <v>7.30699408685172</v>
      </c>
      <c r="F12" s="122">
        <f t="shared" si="0"/>
        <v>-12305.46</v>
      </c>
    </row>
    <row r="13" spans="1:6" ht="102.75">
      <c r="A13" s="23" t="s">
        <v>23</v>
      </c>
      <c r="B13" s="36" t="s">
        <v>24</v>
      </c>
      <c r="C13" s="9">
        <v>4710.5</v>
      </c>
      <c r="D13" s="127">
        <v>403.89</v>
      </c>
      <c r="E13" s="9">
        <f t="shared" si="2"/>
        <v>8.5742490181509385</v>
      </c>
      <c r="F13" s="122">
        <f t="shared" si="0"/>
        <v>-4306.6099999999997</v>
      </c>
    </row>
    <row r="14" spans="1:6" ht="128.25">
      <c r="A14" s="23" t="s">
        <v>25</v>
      </c>
      <c r="B14" s="36" t="s">
        <v>26</v>
      </c>
      <c r="C14" s="9">
        <v>72</v>
      </c>
      <c r="D14" s="127">
        <v>8.1999999999999993</v>
      </c>
      <c r="E14" s="9">
        <f t="shared" si="2"/>
        <v>11.388888888888888</v>
      </c>
      <c r="F14" s="122">
        <f t="shared" si="0"/>
        <v>-63.8</v>
      </c>
    </row>
    <row r="15" spans="1:6" ht="102.75">
      <c r="A15" s="128" t="s">
        <v>27</v>
      </c>
      <c r="B15" s="36" t="s">
        <v>28</v>
      </c>
      <c r="C15" s="9">
        <v>10281</v>
      </c>
      <c r="D15" s="127">
        <v>642.11</v>
      </c>
      <c r="E15" s="9">
        <f t="shared" si="2"/>
        <v>6.2455986771714818</v>
      </c>
      <c r="F15" s="122">
        <f t="shared" si="0"/>
        <v>-9638.89</v>
      </c>
    </row>
    <row r="16" spans="1:6" ht="102.75">
      <c r="A16" s="23" t="s">
        <v>29</v>
      </c>
      <c r="B16" s="36" t="s">
        <v>30</v>
      </c>
      <c r="C16" s="9">
        <v>-1788</v>
      </c>
      <c r="D16" s="127">
        <v>-84.16</v>
      </c>
      <c r="E16" s="9">
        <f t="shared" si="2"/>
        <v>4.7069351230425056</v>
      </c>
      <c r="F16" s="122">
        <f t="shared" si="0"/>
        <v>1703.84</v>
      </c>
    </row>
    <row r="17" spans="1:6" ht="26.25">
      <c r="A17" s="19" t="s">
        <v>31</v>
      </c>
      <c r="B17" s="26" t="s">
        <v>32</v>
      </c>
      <c r="C17" s="7">
        <f>SUM(C22+C25+C28+C18)</f>
        <v>23089.5</v>
      </c>
      <c r="D17" s="126">
        <f>SUM(D22+D25+D28+D18)</f>
        <v>4724.43</v>
      </c>
      <c r="E17" s="7">
        <f t="shared" si="2"/>
        <v>20.461378548690963</v>
      </c>
      <c r="F17" s="122">
        <f t="shared" si="0"/>
        <v>-18365.07</v>
      </c>
    </row>
    <row r="18" spans="1:6" ht="39">
      <c r="A18" s="19" t="s">
        <v>33</v>
      </c>
      <c r="B18" s="26" t="s">
        <v>34</v>
      </c>
      <c r="C18" s="7">
        <f>SUM(C19:C21)</f>
        <v>3690</v>
      </c>
      <c r="D18" s="126">
        <f>SUM(D19:D21)</f>
        <v>241.75</v>
      </c>
      <c r="E18" s="9">
        <f t="shared" si="2"/>
        <v>6.551490514905149</v>
      </c>
      <c r="F18" s="122">
        <f t="shared" si="0"/>
        <v>-3448.25</v>
      </c>
    </row>
    <row r="19" spans="1:6" ht="51.75">
      <c r="A19" s="21" t="s">
        <v>35</v>
      </c>
      <c r="B19" s="27" t="s">
        <v>36</v>
      </c>
      <c r="C19" s="9">
        <v>1618</v>
      </c>
      <c r="D19" s="127">
        <v>113.29</v>
      </c>
      <c r="E19" s="9">
        <f t="shared" si="2"/>
        <v>7.0018541409147099</v>
      </c>
      <c r="F19" s="122">
        <f t="shared" si="0"/>
        <v>-1504.71</v>
      </c>
    </row>
    <row r="20" spans="1:6" ht="64.5">
      <c r="A20" s="21" t="s">
        <v>37</v>
      </c>
      <c r="B20" s="27" t="s">
        <v>38</v>
      </c>
      <c r="C20" s="9">
        <v>1006</v>
      </c>
      <c r="D20" s="127">
        <v>77.67</v>
      </c>
      <c r="E20" s="9">
        <f t="shared" si="2"/>
        <v>7.7206759443339958</v>
      </c>
      <c r="F20" s="122">
        <f t="shared" si="0"/>
        <v>-928.33</v>
      </c>
    </row>
    <row r="21" spans="1:6" ht="39">
      <c r="A21" s="21" t="s">
        <v>39</v>
      </c>
      <c r="B21" s="27" t="s">
        <v>40</v>
      </c>
      <c r="C21" s="9">
        <v>1066</v>
      </c>
      <c r="D21" s="127">
        <v>50.79</v>
      </c>
      <c r="E21" s="9">
        <f t="shared" si="2"/>
        <v>4.7645403377110691</v>
      </c>
      <c r="F21" s="122">
        <f t="shared" si="0"/>
        <v>-1015.21</v>
      </c>
    </row>
    <row r="22" spans="1:6" ht="26.25">
      <c r="A22" s="19" t="s">
        <v>41</v>
      </c>
      <c r="B22" s="26" t="s">
        <v>42</v>
      </c>
      <c r="C22" s="8">
        <f>SUM(C23:C24)</f>
        <v>16931</v>
      </c>
      <c r="D22" s="129">
        <f t="shared" ref="D22" si="4">SUM(D23:D24)</f>
        <v>4217.3500000000004</v>
      </c>
      <c r="E22" s="7">
        <f t="shared" si="2"/>
        <v>24.90904258460812</v>
      </c>
      <c r="F22" s="122">
        <f t="shared" si="0"/>
        <v>-12713.65</v>
      </c>
    </row>
    <row r="23" spans="1:6" ht="26.25">
      <c r="A23" s="21" t="s">
        <v>43</v>
      </c>
      <c r="B23" s="27" t="s">
        <v>42</v>
      </c>
      <c r="C23" s="9">
        <v>16931</v>
      </c>
      <c r="D23" s="127">
        <v>4217.3500000000004</v>
      </c>
      <c r="E23" s="9">
        <f t="shared" si="2"/>
        <v>24.90904258460812</v>
      </c>
      <c r="F23" s="122">
        <f t="shared" si="0"/>
        <v>-12713.65</v>
      </c>
    </row>
    <row r="24" spans="1:6" ht="51.75">
      <c r="A24" s="21" t="s">
        <v>44</v>
      </c>
      <c r="B24" s="27" t="s">
        <v>45</v>
      </c>
      <c r="C24" s="9">
        <v>0</v>
      </c>
      <c r="D24" s="130">
        <v>0</v>
      </c>
      <c r="E24" s="9"/>
      <c r="F24" s="122">
        <f t="shared" si="0"/>
        <v>0</v>
      </c>
    </row>
    <row r="25" spans="1:6" ht="26.25">
      <c r="A25" s="19" t="s">
        <v>46</v>
      </c>
      <c r="B25" s="26" t="s">
        <v>47</v>
      </c>
      <c r="C25" s="8">
        <f>SUM(C26:C27)</f>
        <v>18.5</v>
      </c>
      <c r="D25" s="129">
        <f>SUM(D26:D27)</f>
        <v>10.130000000000001</v>
      </c>
      <c r="E25" s="7">
        <f t="shared" si="2"/>
        <v>54.756756756756765</v>
      </c>
      <c r="F25" s="122">
        <f t="shared" si="0"/>
        <v>-8.3699999999999992</v>
      </c>
    </row>
    <row r="26" spans="1:6">
      <c r="A26" s="21" t="s">
        <v>48</v>
      </c>
      <c r="B26" s="27" t="s">
        <v>47</v>
      </c>
      <c r="C26" s="9">
        <v>18.5</v>
      </c>
      <c r="D26" s="127">
        <v>10.130000000000001</v>
      </c>
      <c r="E26" s="9">
        <f t="shared" si="2"/>
        <v>54.756756756756765</v>
      </c>
      <c r="F26" s="122">
        <f t="shared" si="0"/>
        <v>-8.3699999999999992</v>
      </c>
    </row>
    <row r="27" spans="1:6" ht="39">
      <c r="A27" s="21" t="s">
        <v>49</v>
      </c>
      <c r="B27" s="27" t="s">
        <v>50</v>
      </c>
      <c r="C27" s="9"/>
      <c r="D27" s="125"/>
      <c r="E27" s="9"/>
      <c r="F27" s="122">
        <f t="shared" si="0"/>
        <v>0</v>
      </c>
    </row>
    <row r="28" spans="1:6" ht="39">
      <c r="A28" s="19" t="s">
        <v>51</v>
      </c>
      <c r="B28" s="26" t="s">
        <v>52</v>
      </c>
      <c r="C28" s="7">
        <f>SUM(C29)</f>
        <v>2450</v>
      </c>
      <c r="D28" s="126">
        <f>SUM(D29)</f>
        <v>255.2</v>
      </c>
      <c r="E28" s="7">
        <f t="shared" si="2"/>
        <v>10.416326530612245</v>
      </c>
      <c r="F28" s="122">
        <f t="shared" si="0"/>
        <v>-2194.8000000000002</v>
      </c>
    </row>
    <row r="29" spans="1:6" ht="51.75">
      <c r="A29" s="21" t="s">
        <v>53</v>
      </c>
      <c r="B29" s="27" t="s">
        <v>54</v>
      </c>
      <c r="C29" s="9">
        <v>2450</v>
      </c>
      <c r="D29" s="127">
        <v>255.2</v>
      </c>
      <c r="E29" s="9">
        <f t="shared" si="2"/>
        <v>10.416326530612245</v>
      </c>
      <c r="F29" s="122">
        <f t="shared" si="0"/>
        <v>-2194.8000000000002</v>
      </c>
    </row>
    <row r="30" spans="1:6">
      <c r="A30" s="19" t="s">
        <v>55</v>
      </c>
      <c r="B30" s="26" t="s">
        <v>56</v>
      </c>
      <c r="C30" s="7">
        <f>SUM(C31+C33)</f>
        <v>81503</v>
      </c>
      <c r="D30" s="126">
        <f t="shared" ref="D30" si="5">SUM(D31+D33)</f>
        <v>12874.710000000001</v>
      </c>
      <c r="E30" s="7">
        <f t="shared" si="2"/>
        <v>15.796608713789677</v>
      </c>
      <c r="F30" s="122">
        <f t="shared" si="0"/>
        <v>-68628.289999999994</v>
      </c>
    </row>
    <row r="31" spans="1:6">
      <c r="A31" s="19" t="s">
        <v>57</v>
      </c>
      <c r="B31" s="26" t="s">
        <v>58</v>
      </c>
      <c r="C31" s="7">
        <f>SUM(C32)</f>
        <v>12988</v>
      </c>
      <c r="D31" s="126">
        <f t="shared" ref="D31" si="6">SUM(D32)</f>
        <v>343.14</v>
      </c>
      <c r="E31" s="7">
        <f t="shared" si="2"/>
        <v>2.6419772097320604</v>
      </c>
      <c r="F31" s="122">
        <f t="shared" si="0"/>
        <v>-12644.86</v>
      </c>
    </row>
    <row r="32" spans="1:6" ht="64.5">
      <c r="A32" s="21" t="s">
        <v>59</v>
      </c>
      <c r="B32" s="27" t="s">
        <v>60</v>
      </c>
      <c r="C32" s="9">
        <v>12988</v>
      </c>
      <c r="D32" s="127">
        <v>343.14</v>
      </c>
      <c r="E32" s="9">
        <f t="shared" si="2"/>
        <v>2.6419772097320604</v>
      </c>
      <c r="F32" s="122">
        <f t="shared" si="0"/>
        <v>-12644.86</v>
      </c>
    </row>
    <row r="33" spans="1:6">
      <c r="A33" s="19" t="s">
        <v>61</v>
      </c>
      <c r="B33" s="26" t="s">
        <v>62</v>
      </c>
      <c r="C33" s="8">
        <f>SUM(C34:C35)</f>
        <v>68515</v>
      </c>
      <c r="D33" s="129">
        <f>SUM(D34:D35)</f>
        <v>12531.570000000002</v>
      </c>
      <c r="E33" s="7">
        <f t="shared" si="2"/>
        <v>18.290257607823108</v>
      </c>
      <c r="F33" s="122">
        <f t="shared" si="0"/>
        <v>-55983.43</v>
      </c>
    </row>
    <row r="34" spans="1:6" ht="51.75">
      <c r="A34" s="21" t="s">
        <v>63</v>
      </c>
      <c r="B34" s="27" t="s">
        <v>64</v>
      </c>
      <c r="C34" s="9">
        <v>61431</v>
      </c>
      <c r="D34" s="127">
        <v>12195.62</v>
      </c>
      <c r="E34" s="9">
        <f t="shared" si="2"/>
        <v>19.852550015464505</v>
      </c>
      <c r="F34" s="122">
        <f t="shared" si="0"/>
        <v>-49235.38</v>
      </c>
    </row>
    <row r="35" spans="1:6" ht="51.75">
      <c r="A35" s="21" t="s">
        <v>65</v>
      </c>
      <c r="B35" s="27" t="s">
        <v>66</v>
      </c>
      <c r="C35" s="9">
        <v>7084</v>
      </c>
      <c r="D35" s="127">
        <v>335.95</v>
      </c>
      <c r="E35" s="9">
        <f t="shared" si="2"/>
        <v>4.7423771880293621</v>
      </c>
      <c r="F35" s="122">
        <f t="shared" si="0"/>
        <v>-6748.05</v>
      </c>
    </row>
    <row r="36" spans="1:6" ht="26.25">
      <c r="A36" s="19" t="s">
        <v>67</v>
      </c>
      <c r="B36" s="26" t="s">
        <v>68</v>
      </c>
      <c r="C36" s="7">
        <f>SUM(C37:C38)</f>
        <v>5741</v>
      </c>
      <c r="D36" s="126">
        <f>SUM(D37:D38)</f>
        <v>790.26</v>
      </c>
      <c r="E36" s="7">
        <f t="shared" si="2"/>
        <v>13.765197700748999</v>
      </c>
      <c r="F36" s="122">
        <f t="shared" si="0"/>
        <v>-4950.74</v>
      </c>
    </row>
    <row r="37" spans="1:6" ht="64.5">
      <c r="A37" s="21" t="s">
        <v>69</v>
      </c>
      <c r="B37" s="27" t="s">
        <v>70</v>
      </c>
      <c r="C37" s="9">
        <v>5691</v>
      </c>
      <c r="D37" s="127">
        <v>790.26</v>
      </c>
      <c r="E37" s="9">
        <f t="shared" si="2"/>
        <v>13.886136004217185</v>
      </c>
      <c r="F37" s="122">
        <f t="shared" si="0"/>
        <v>-4900.74</v>
      </c>
    </row>
    <row r="38" spans="1:6" ht="39">
      <c r="A38" s="21" t="s">
        <v>71</v>
      </c>
      <c r="B38" s="27" t="s">
        <v>72</v>
      </c>
      <c r="C38" s="9">
        <v>50</v>
      </c>
      <c r="D38" s="125">
        <v>0</v>
      </c>
      <c r="E38" s="9">
        <f t="shared" si="2"/>
        <v>0</v>
      </c>
      <c r="F38" s="122">
        <f t="shared" si="0"/>
        <v>-50</v>
      </c>
    </row>
    <row r="39" spans="1:6" ht="51.75">
      <c r="A39" s="20" t="s">
        <v>73</v>
      </c>
      <c r="B39" s="26" t="s">
        <v>74</v>
      </c>
      <c r="C39" s="7">
        <f>SUM(C40)</f>
        <v>0</v>
      </c>
      <c r="D39" s="126">
        <f>SUM(D40)</f>
        <v>0</v>
      </c>
      <c r="E39" s="9"/>
      <c r="F39" s="122">
        <f t="shared" si="0"/>
        <v>0</v>
      </c>
    </row>
    <row r="40" spans="1:6" ht="51.75">
      <c r="A40" s="22" t="s">
        <v>75</v>
      </c>
      <c r="B40" s="27" t="s">
        <v>76</v>
      </c>
      <c r="C40" s="9">
        <v>0</v>
      </c>
      <c r="D40" s="130">
        <v>0</v>
      </c>
      <c r="E40" s="9"/>
      <c r="F40" s="122">
        <f t="shared" si="0"/>
        <v>0</v>
      </c>
    </row>
    <row r="41" spans="1:6" ht="64.5">
      <c r="A41" s="19" t="s">
        <v>77</v>
      </c>
      <c r="B41" s="26" t="s">
        <v>78</v>
      </c>
      <c r="C41" s="7">
        <f>SUM(C42+C50)</f>
        <v>27595</v>
      </c>
      <c r="D41" s="126">
        <f>SUM(D42+D50)</f>
        <v>4528.1099999999997</v>
      </c>
      <c r="E41" s="7">
        <f t="shared" si="2"/>
        <v>16.409168327595577</v>
      </c>
      <c r="F41" s="122">
        <f t="shared" si="0"/>
        <v>-23066.89</v>
      </c>
    </row>
    <row r="42" spans="1:6" ht="128.25">
      <c r="A42" s="19" t="s">
        <v>79</v>
      </c>
      <c r="B42" s="131" t="s">
        <v>80</v>
      </c>
      <c r="C42" s="7">
        <f>SUM(C43+C46)</f>
        <v>27566</v>
      </c>
      <c r="D42" s="7">
        <f>SUM(D43+D46)</f>
        <v>4523.25</v>
      </c>
      <c r="E42" s="7">
        <f t="shared" si="2"/>
        <v>16.408800696510195</v>
      </c>
      <c r="F42" s="122">
        <f t="shared" si="0"/>
        <v>-23042.75</v>
      </c>
    </row>
    <row r="43" spans="1:6" ht="128.25">
      <c r="A43" s="19" t="s">
        <v>81</v>
      </c>
      <c r="B43" s="26" t="s">
        <v>82</v>
      </c>
      <c r="C43" s="122">
        <f>SUM(C44:C45)</f>
        <v>18648</v>
      </c>
      <c r="D43" s="132">
        <f>SUM(D44:D45)</f>
        <v>3754.46</v>
      </c>
      <c r="E43" s="7">
        <f t="shared" si="2"/>
        <v>20.133311883311883</v>
      </c>
      <c r="F43" s="122">
        <f t="shared" si="0"/>
        <v>-14893.54</v>
      </c>
    </row>
    <row r="44" spans="1:6" ht="141">
      <c r="A44" s="21" t="s">
        <v>83</v>
      </c>
      <c r="B44" s="133" t="s">
        <v>84</v>
      </c>
      <c r="C44" s="9">
        <v>17648</v>
      </c>
      <c r="D44" s="127">
        <v>3465.15</v>
      </c>
      <c r="E44" s="9">
        <f t="shared" si="2"/>
        <v>19.634802810516771</v>
      </c>
      <c r="F44" s="122">
        <f t="shared" si="0"/>
        <v>-14182.85</v>
      </c>
    </row>
    <row r="45" spans="1:6" ht="141">
      <c r="A45" s="21" t="s">
        <v>85</v>
      </c>
      <c r="B45" s="133" t="s">
        <v>86</v>
      </c>
      <c r="C45" s="9">
        <v>1000</v>
      </c>
      <c r="D45" s="125">
        <v>289.31</v>
      </c>
      <c r="E45" s="9">
        <f t="shared" si="2"/>
        <v>28.931000000000001</v>
      </c>
      <c r="F45" s="122">
        <f t="shared" si="0"/>
        <v>-710.69</v>
      </c>
    </row>
    <row r="46" spans="1:6" ht="51.75">
      <c r="A46" s="19" t="s">
        <v>87</v>
      </c>
      <c r="B46" s="134" t="s">
        <v>88</v>
      </c>
      <c r="C46" s="7">
        <f>SUM(C47:C49)</f>
        <v>8918</v>
      </c>
      <c r="D46" s="126">
        <f t="shared" ref="D46" si="7">SUM(D47:D49)</f>
        <v>768.79000000000008</v>
      </c>
      <c r="E46" s="7">
        <f t="shared" si="2"/>
        <v>8.6206548553487341</v>
      </c>
      <c r="F46" s="122">
        <f t="shared" si="0"/>
        <v>-8149.21</v>
      </c>
    </row>
    <row r="47" spans="1:6" ht="115.5">
      <c r="A47" s="21" t="s">
        <v>89</v>
      </c>
      <c r="B47" s="133" t="s">
        <v>90</v>
      </c>
      <c r="C47" s="9">
        <v>5300</v>
      </c>
      <c r="D47" s="127">
        <v>605.69000000000005</v>
      </c>
      <c r="E47" s="9">
        <f t="shared" si="2"/>
        <v>11.42811320754717</v>
      </c>
      <c r="F47" s="122">
        <f t="shared" si="0"/>
        <v>-4694.3099999999995</v>
      </c>
    </row>
    <row r="48" spans="1:6" ht="102.75">
      <c r="A48" s="21" t="s">
        <v>91</v>
      </c>
      <c r="B48" s="133" t="s">
        <v>92</v>
      </c>
      <c r="C48" s="9">
        <v>2995</v>
      </c>
      <c r="D48" s="130">
        <v>69.88</v>
      </c>
      <c r="E48" s="9">
        <f t="shared" si="2"/>
        <v>2.33322203672788</v>
      </c>
      <c r="F48" s="122">
        <f t="shared" si="0"/>
        <v>-2925.12</v>
      </c>
    </row>
    <row r="49" spans="1:6" ht="77.25">
      <c r="A49" s="21" t="s">
        <v>93</v>
      </c>
      <c r="B49" s="133" t="s">
        <v>94</v>
      </c>
      <c r="C49" s="9">
        <v>623</v>
      </c>
      <c r="D49" s="130">
        <v>93.22</v>
      </c>
      <c r="E49" s="9">
        <f t="shared" si="2"/>
        <v>14.963081861958267</v>
      </c>
      <c r="F49" s="122">
        <f t="shared" si="0"/>
        <v>-529.78</v>
      </c>
    </row>
    <row r="50" spans="1:6" ht="115.5">
      <c r="A50" s="21" t="s">
        <v>95</v>
      </c>
      <c r="B50" s="133" t="s">
        <v>96</v>
      </c>
      <c r="C50" s="121">
        <v>29</v>
      </c>
      <c r="D50" s="130">
        <v>4.8600000000000003</v>
      </c>
      <c r="E50" s="9">
        <f t="shared" ref="E50" si="8">SUM(D50*100/C50)</f>
        <v>16.758620689655174</v>
      </c>
      <c r="F50" s="122">
        <f t="shared" si="0"/>
        <v>-24.14</v>
      </c>
    </row>
    <row r="51" spans="1:6" ht="26.25">
      <c r="A51" s="19" t="s">
        <v>97</v>
      </c>
      <c r="B51" s="26" t="s">
        <v>98</v>
      </c>
      <c r="C51" s="7">
        <f>SUM(C52)</f>
        <v>388</v>
      </c>
      <c r="D51" s="126">
        <f t="shared" ref="D51" si="9">SUM(D52)</f>
        <v>174.51</v>
      </c>
      <c r="E51" s="7">
        <f t="shared" si="2"/>
        <v>44.976804123711339</v>
      </c>
      <c r="F51" s="122">
        <f t="shared" si="0"/>
        <v>-213.49</v>
      </c>
    </row>
    <row r="52" spans="1:6" ht="26.25">
      <c r="A52" s="19" t="s">
        <v>99</v>
      </c>
      <c r="B52" s="26" t="s">
        <v>100</v>
      </c>
      <c r="C52" s="7">
        <f>SUM(C53:C56)</f>
        <v>388</v>
      </c>
      <c r="D52" s="126">
        <f>SUM(D53:D56)</f>
        <v>174.51</v>
      </c>
      <c r="E52" s="7">
        <f t="shared" si="2"/>
        <v>44.976804123711339</v>
      </c>
      <c r="F52" s="122">
        <f t="shared" si="0"/>
        <v>-213.49</v>
      </c>
    </row>
    <row r="53" spans="1:6" ht="39">
      <c r="A53" s="21" t="s">
        <v>101</v>
      </c>
      <c r="B53" s="27" t="s">
        <v>102</v>
      </c>
      <c r="C53" s="5">
        <v>117</v>
      </c>
      <c r="D53" s="130">
        <v>93.31</v>
      </c>
      <c r="E53" s="9">
        <f t="shared" si="2"/>
        <v>79.752136752136749</v>
      </c>
      <c r="F53" s="122">
        <f t="shared" si="0"/>
        <v>-23.689999999999998</v>
      </c>
    </row>
    <row r="54" spans="1:6" ht="39">
      <c r="A54" s="21" t="s">
        <v>103</v>
      </c>
      <c r="B54" s="27" t="s">
        <v>104</v>
      </c>
      <c r="C54" s="5">
        <v>0</v>
      </c>
      <c r="D54" s="130">
        <v>0.78</v>
      </c>
      <c r="E54" s="9"/>
      <c r="F54" s="122">
        <f t="shared" si="0"/>
        <v>0.78</v>
      </c>
    </row>
    <row r="55" spans="1:6" ht="26.25">
      <c r="A55" s="21" t="s">
        <v>105</v>
      </c>
      <c r="B55" s="27" t="s">
        <v>106</v>
      </c>
      <c r="C55" s="5">
        <v>9</v>
      </c>
      <c r="D55" s="130">
        <v>6.76</v>
      </c>
      <c r="E55" s="9">
        <f t="shared" si="2"/>
        <v>75.111111111111114</v>
      </c>
      <c r="F55" s="122">
        <f t="shared" si="0"/>
        <v>-2.2400000000000002</v>
      </c>
    </row>
    <row r="56" spans="1:6" ht="26.25">
      <c r="A56" s="21" t="s">
        <v>107</v>
      </c>
      <c r="B56" s="27" t="s">
        <v>108</v>
      </c>
      <c r="C56" s="5">
        <v>262</v>
      </c>
      <c r="D56" s="130">
        <v>73.66</v>
      </c>
      <c r="E56" s="9">
        <f t="shared" si="2"/>
        <v>28.114503816793892</v>
      </c>
      <c r="F56" s="122">
        <f t="shared" si="0"/>
        <v>-188.34</v>
      </c>
    </row>
    <row r="57" spans="1:6" ht="51.75">
      <c r="A57" s="19" t="s">
        <v>109</v>
      </c>
      <c r="B57" s="26" t="s">
        <v>110</v>
      </c>
      <c r="C57" s="7">
        <f>SUM(C58+C62)</f>
        <v>328.5</v>
      </c>
      <c r="D57" s="126">
        <f>SUM(D58+D62)</f>
        <v>171.81</v>
      </c>
      <c r="E57" s="7">
        <f t="shared" si="2"/>
        <v>52.301369863013697</v>
      </c>
      <c r="F57" s="122">
        <f t="shared" si="0"/>
        <v>-156.69</v>
      </c>
    </row>
    <row r="58" spans="1:6" ht="26.25">
      <c r="A58" s="19" t="s">
        <v>111</v>
      </c>
      <c r="B58" s="26" t="s">
        <v>112</v>
      </c>
      <c r="C58" s="7">
        <f>SUM(C59:C59)</f>
        <v>276</v>
      </c>
      <c r="D58" s="126">
        <f>SUM(D59:D59)</f>
        <v>129.29</v>
      </c>
      <c r="E58" s="7">
        <f t="shared" si="2"/>
        <v>46.844202898550726</v>
      </c>
      <c r="F58" s="122">
        <f t="shared" si="0"/>
        <v>-146.71</v>
      </c>
    </row>
    <row r="59" spans="1:6" ht="26.25">
      <c r="A59" s="19" t="s">
        <v>113</v>
      </c>
      <c r="B59" s="26" t="s">
        <v>114</v>
      </c>
      <c r="C59" s="7">
        <f>SUM(C60:C61)</f>
        <v>276</v>
      </c>
      <c r="D59" s="126">
        <f>SUM(D60:D61)</f>
        <v>129.29</v>
      </c>
      <c r="E59" s="7">
        <f t="shared" si="2"/>
        <v>46.844202898550726</v>
      </c>
      <c r="F59" s="122">
        <f t="shared" si="0"/>
        <v>-146.71</v>
      </c>
    </row>
    <row r="60" spans="1:6" ht="64.5">
      <c r="A60" s="21" t="s">
        <v>115</v>
      </c>
      <c r="B60" s="133" t="s">
        <v>116</v>
      </c>
      <c r="C60" s="9">
        <v>276</v>
      </c>
      <c r="D60" s="130">
        <v>129.29</v>
      </c>
      <c r="E60" s="9">
        <f t="shared" si="2"/>
        <v>46.844202898550726</v>
      </c>
      <c r="F60" s="122">
        <f t="shared" si="0"/>
        <v>-146.71</v>
      </c>
    </row>
    <row r="61" spans="1:6" ht="64.5">
      <c r="A61" s="21" t="s">
        <v>117</v>
      </c>
      <c r="B61" s="133" t="s">
        <v>116</v>
      </c>
      <c r="C61" s="9"/>
      <c r="D61" s="130"/>
      <c r="E61" s="9"/>
      <c r="F61" s="122">
        <f t="shared" si="0"/>
        <v>0</v>
      </c>
    </row>
    <row r="62" spans="1:6" ht="26.25">
      <c r="A62" s="19" t="s">
        <v>118</v>
      </c>
      <c r="B62" s="26" t="s">
        <v>119</v>
      </c>
      <c r="C62" s="7">
        <f>SUM(C63+C64)</f>
        <v>52.5</v>
      </c>
      <c r="D62" s="126">
        <f t="shared" ref="D62" si="10">SUM(D63+D64)</f>
        <v>42.519999999999996</v>
      </c>
      <c r="E62" s="7">
        <f t="shared" si="2"/>
        <v>80.990476190476187</v>
      </c>
      <c r="F62" s="122">
        <f t="shared" si="0"/>
        <v>-9.980000000000004</v>
      </c>
    </row>
    <row r="63" spans="1:6" ht="51.75">
      <c r="A63" s="21" t="s">
        <v>120</v>
      </c>
      <c r="B63" s="27" t="s">
        <v>121</v>
      </c>
      <c r="C63" s="9">
        <v>21</v>
      </c>
      <c r="D63" s="130">
        <v>0</v>
      </c>
      <c r="E63" s="9">
        <f t="shared" si="2"/>
        <v>0</v>
      </c>
      <c r="F63" s="122">
        <f t="shared" si="0"/>
        <v>-21</v>
      </c>
    </row>
    <row r="64" spans="1:6" ht="51.75">
      <c r="A64" s="19" t="s">
        <v>122</v>
      </c>
      <c r="B64" s="26" t="s">
        <v>123</v>
      </c>
      <c r="C64" s="7">
        <f>C65+C66</f>
        <v>31.5</v>
      </c>
      <c r="D64" s="7">
        <f>D65+D66</f>
        <v>42.519999999999996</v>
      </c>
      <c r="E64" s="7"/>
      <c r="F64" s="122">
        <f t="shared" si="0"/>
        <v>11.019999999999996</v>
      </c>
    </row>
    <row r="65" spans="1:6" ht="51.75">
      <c r="A65" s="21" t="s">
        <v>124</v>
      </c>
      <c r="B65" s="135" t="s">
        <v>125</v>
      </c>
      <c r="C65" s="9">
        <v>31.5</v>
      </c>
      <c r="D65" s="124">
        <v>32.11</v>
      </c>
      <c r="E65" s="7"/>
      <c r="F65" s="122">
        <f t="shared" si="0"/>
        <v>0.60999999999999943</v>
      </c>
    </row>
    <row r="66" spans="1:6" ht="51.75">
      <c r="A66" s="21" t="s">
        <v>126</v>
      </c>
      <c r="B66" s="135" t="s">
        <v>125</v>
      </c>
      <c r="C66" s="9">
        <v>0</v>
      </c>
      <c r="D66" s="125">
        <v>10.41</v>
      </c>
      <c r="E66" s="9"/>
      <c r="F66" s="122">
        <f t="shared" si="0"/>
        <v>10.41</v>
      </c>
    </row>
    <row r="67" spans="1:6" ht="39">
      <c r="A67" s="19" t="s">
        <v>127</v>
      </c>
      <c r="B67" s="26" t="s">
        <v>128</v>
      </c>
      <c r="C67" s="7">
        <f>SUM(C74+C71+C68+C70)</f>
        <v>3800</v>
      </c>
      <c r="D67" s="7">
        <f>SUM(D74+D71+D68+D70)</f>
        <v>926.80000000000007</v>
      </c>
      <c r="E67" s="7">
        <f t="shared" si="2"/>
        <v>24.389473684210525</v>
      </c>
      <c r="F67" s="122">
        <f t="shared" si="0"/>
        <v>-2873.2</v>
      </c>
    </row>
    <row r="68" spans="1:6">
      <c r="A68" s="21" t="s">
        <v>129</v>
      </c>
      <c r="B68" s="26" t="s">
        <v>130</v>
      </c>
      <c r="C68" s="7">
        <f>SUM(C69)</f>
        <v>12</v>
      </c>
      <c r="D68" s="126">
        <f t="shared" ref="D68" si="11">SUM(D69)</f>
        <v>11.39</v>
      </c>
      <c r="E68" s="7">
        <f t="shared" si="2"/>
        <v>94.916666666666671</v>
      </c>
      <c r="F68" s="122">
        <f t="shared" si="0"/>
        <v>-0.60999999999999943</v>
      </c>
    </row>
    <row r="69" spans="1:6" ht="39">
      <c r="A69" s="21" t="s">
        <v>131</v>
      </c>
      <c r="B69" s="27" t="s">
        <v>132</v>
      </c>
      <c r="C69" s="9">
        <v>12</v>
      </c>
      <c r="D69" s="130">
        <v>11.39</v>
      </c>
      <c r="E69" s="9">
        <f t="shared" ref="E69:E130" si="12">SUM(D69*100/C69)</f>
        <v>94.916666666666671</v>
      </c>
      <c r="F69" s="122">
        <f t="shared" ref="F69:F132" si="13">D69-C69</f>
        <v>-0.60999999999999943</v>
      </c>
    </row>
    <row r="70" spans="1:6" ht="128.25">
      <c r="A70" s="21" t="s">
        <v>133</v>
      </c>
      <c r="B70" s="28" t="s">
        <v>134</v>
      </c>
      <c r="C70" s="9">
        <v>20</v>
      </c>
      <c r="D70" s="125">
        <v>0</v>
      </c>
      <c r="E70" s="9">
        <f t="shared" si="12"/>
        <v>0</v>
      </c>
      <c r="F70" s="122">
        <f t="shared" si="13"/>
        <v>-20</v>
      </c>
    </row>
    <row r="71" spans="1:6" ht="141">
      <c r="A71" s="19" t="s">
        <v>135</v>
      </c>
      <c r="B71" s="29" t="s">
        <v>136</v>
      </c>
      <c r="C71" s="7">
        <f>SUM(C72:C73)</f>
        <v>2258</v>
      </c>
      <c r="D71" s="126">
        <f t="shared" ref="D71" si="14">SUM(D72:D73)</f>
        <v>262.16000000000003</v>
      </c>
      <c r="E71" s="7">
        <f t="shared" si="12"/>
        <v>11.610274579273694</v>
      </c>
      <c r="F71" s="122">
        <f t="shared" si="13"/>
        <v>-1995.84</v>
      </c>
    </row>
    <row r="72" spans="1:6" ht="153.75">
      <c r="A72" s="21" t="s">
        <v>137</v>
      </c>
      <c r="B72" s="30" t="s">
        <v>138</v>
      </c>
      <c r="C72" s="9">
        <v>2128</v>
      </c>
      <c r="D72" s="130">
        <v>262.16000000000003</v>
      </c>
      <c r="E72" s="9">
        <f t="shared" si="12"/>
        <v>12.319548872180453</v>
      </c>
      <c r="F72" s="122">
        <f t="shared" si="13"/>
        <v>-1865.84</v>
      </c>
    </row>
    <row r="73" spans="1:6" ht="153.75">
      <c r="A73" s="21" t="s">
        <v>139</v>
      </c>
      <c r="B73" s="30" t="s">
        <v>140</v>
      </c>
      <c r="C73" s="9">
        <v>130</v>
      </c>
      <c r="D73" s="130">
        <v>0</v>
      </c>
      <c r="E73" s="9">
        <f t="shared" si="12"/>
        <v>0</v>
      </c>
      <c r="F73" s="122">
        <f t="shared" si="13"/>
        <v>-130</v>
      </c>
    </row>
    <row r="74" spans="1:6" ht="51.75">
      <c r="A74" s="19" t="s">
        <v>141</v>
      </c>
      <c r="B74" s="26" t="s">
        <v>142</v>
      </c>
      <c r="C74" s="7">
        <f>SUM(C75)</f>
        <v>1510</v>
      </c>
      <c r="D74" s="126">
        <f>SUM(D75)</f>
        <v>653.25</v>
      </c>
      <c r="E74" s="7">
        <f t="shared" si="12"/>
        <v>43.26158940397351</v>
      </c>
      <c r="F74" s="122">
        <f t="shared" si="13"/>
        <v>-856.75</v>
      </c>
    </row>
    <row r="75" spans="1:6" ht="77.25">
      <c r="A75" s="21" t="s">
        <v>143</v>
      </c>
      <c r="B75" s="27" t="s">
        <v>144</v>
      </c>
      <c r="C75" s="9">
        <v>1510</v>
      </c>
      <c r="D75" s="125">
        <v>653.25</v>
      </c>
      <c r="E75" s="9">
        <f t="shared" si="12"/>
        <v>43.26158940397351</v>
      </c>
      <c r="F75" s="122">
        <f t="shared" si="13"/>
        <v>-856.75</v>
      </c>
    </row>
    <row r="76" spans="1:6" ht="26.25">
      <c r="A76" s="19" t="s">
        <v>145</v>
      </c>
      <c r="B76" s="26" t="s">
        <v>146</v>
      </c>
      <c r="C76" s="7">
        <f>SUM(C77:C90)</f>
        <v>4265</v>
      </c>
      <c r="D76" s="7">
        <f>SUM(D77:D90)</f>
        <v>666.78</v>
      </c>
      <c r="E76" s="7">
        <f t="shared" si="12"/>
        <v>15.633763188745604</v>
      </c>
      <c r="F76" s="122">
        <f t="shared" si="13"/>
        <v>-3598.2200000000003</v>
      </c>
    </row>
    <row r="77" spans="1:6" ht="166.5">
      <c r="A77" s="21" t="s">
        <v>147</v>
      </c>
      <c r="B77" s="27" t="s">
        <v>148</v>
      </c>
      <c r="C77" s="9">
        <v>185</v>
      </c>
      <c r="D77" s="130">
        <v>8.33</v>
      </c>
      <c r="E77" s="9">
        <f t="shared" si="12"/>
        <v>4.5027027027027025</v>
      </c>
      <c r="F77" s="122">
        <f t="shared" si="13"/>
        <v>-176.67</v>
      </c>
    </row>
    <row r="78" spans="1:6" ht="77.25">
      <c r="A78" s="21" t="s">
        <v>149</v>
      </c>
      <c r="B78" s="27" t="s">
        <v>150</v>
      </c>
      <c r="C78" s="9">
        <v>40</v>
      </c>
      <c r="D78" s="130">
        <v>2.1</v>
      </c>
      <c r="E78" s="9">
        <f t="shared" si="12"/>
        <v>5.25</v>
      </c>
      <c r="F78" s="122">
        <f t="shared" si="13"/>
        <v>-37.9</v>
      </c>
    </row>
    <row r="79" spans="1:6" ht="77.25">
      <c r="A79" s="21" t="s">
        <v>151</v>
      </c>
      <c r="B79" s="27" t="s">
        <v>152</v>
      </c>
      <c r="C79" s="9">
        <v>100</v>
      </c>
      <c r="D79" s="125">
        <v>39</v>
      </c>
      <c r="E79" s="9">
        <f t="shared" si="12"/>
        <v>39</v>
      </c>
      <c r="F79" s="122">
        <f t="shared" si="13"/>
        <v>-61</v>
      </c>
    </row>
    <row r="80" spans="1:6" ht="90">
      <c r="A80" s="21" t="s">
        <v>153</v>
      </c>
      <c r="B80" s="30" t="s">
        <v>154</v>
      </c>
      <c r="C80" s="9">
        <v>10</v>
      </c>
      <c r="D80" s="125">
        <v>5</v>
      </c>
      <c r="E80" s="9">
        <f t="shared" si="12"/>
        <v>50</v>
      </c>
      <c r="F80" s="122">
        <f t="shared" si="13"/>
        <v>-5</v>
      </c>
    </row>
    <row r="81" spans="1:6" ht="39">
      <c r="A81" s="21" t="s">
        <v>155</v>
      </c>
      <c r="B81" s="30" t="s">
        <v>156</v>
      </c>
      <c r="C81" s="5">
        <v>21</v>
      </c>
      <c r="D81" s="136">
        <v>10</v>
      </c>
      <c r="E81" s="9">
        <f t="shared" si="12"/>
        <v>47.61904761904762</v>
      </c>
      <c r="F81" s="122">
        <f t="shared" si="13"/>
        <v>-11</v>
      </c>
    </row>
    <row r="82" spans="1:6" ht="39">
      <c r="A82" s="21" t="s">
        <v>157</v>
      </c>
      <c r="B82" s="27" t="s">
        <v>158</v>
      </c>
      <c r="C82" s="9">
        <v>250</v>
      </c>
      <c r="D82" s="125">
        <v>30</v>
      </c>
      <c r="E82" s="9">
        <f t="shared" si="12"/>
        <v>12</v>
      </c>
      <c r="F82" s="122">
        <f t="shared" si="13"/>
        <v>-220</v>
      </c>
    </row>
    <row r="83" spans="1:6" ht="77.25">
      <c r="A83" s="21" t="s">
        <v>159</v>
      </c>
      <c r="B83" s="27" t="s">
        <v>160</v>
      </c>
      <c r="C83" s="9">
        <v>1150</v>
      </c>
      <c r="D83" s="125">
        <v>147.80000000000001</v>
      </c>
      <c r="E83" s="9">
        <f t="shared" si="12"/>
        <v>12.85217391304348</v>
      </c>
      <c r="F83" s="122">
        <f t="shared" si="13"/>
        <v>-1002.2</v>
      </c>
    </row>
    <row r="84" spans="1:6" ht="39">
      <c r="A84" s="21" t="s">
        <v>161</v>
      </c>
      <c r="B84" s="27" t="s">
        <v>162</v>
      </c>
      <c r="C84" s="9">
        <v>48</v>
      </c>
      <c r="D84" s="125">
        <v>30</v>
      </c>
      <c r="E84" s="9"/>
      <c r="F84" s="122">
        <f t="shared" si="13"/>
        <v>-18</v>
      </c>
    </row>
    <row r="85" spans="1:6" ht="77.25">
      <c r="A85" s="21" t="s">
        <v>163</v>
      </c>
      <c r="B85" s="27" t="s">
        <v>164</v>
      </c>
      <c r="C85" s="9">
        <v>26</v>
      </c>
      <c r="D85" s="125">
        <v>0</v>
      </c>
      <c r="E85" s="9">
        <f t="shared" si="12"/>
        <v>0</v>
      </c>
      <c r="F85" s="122">
        <f t="shared" si="13"/>
        <v>-26</v>
      </c>
    </row>
    <row r="86" spans="1:6" ht="51.75">
      <c r="A86" s="21" t="s">
        <v>165</v>
      </c>
      <c r="B86" s="27" t="s">
        <v>166</v>
      </c>
      <c r="C86" s="9">
        <v>2</v>
      </c>
      <c r="D86" s="125">
        <v>0</v>
      </c>
      <c r="E86" s="9">
        <f t="shared" si="12"/>
        <v>0</v>
      </c>
      <c r="F86" s="122">
        <f t="shared" si="13"/>
        <v>-2</v>
      </c>
    </row>
    <row r="87" spans="1:6" ht="102.75">
      <c r="A87" s="21" t="s">
        <v>167</v>
      </c>
      <c r="B87" s="27" t="s">
        <v>168</v>
      </c>
      <c r="C87" s="9">
        <v>136</v>
      </c>
      <c r="D87" s="125">
        <v>10.6</v>
      </c>
      <c r="E87" s="9">
        <f t="shared" si="12"/>
        <v>7.7941176470588234</v>
      </c>
      <c r="F87" s="122">
        <f t="shared" si="13"/>
        <v>-125.4</v>
      </c>
    </row>
    <row r="88" spans="1:6" ht="102.75">
      <c r="A88" s="21" t="s">
        <v>169</v>
      </c>
      <c r="B88" s="27" t="s">
        <v>168</v>
      </c>
      <c r="C88" s="9">
        <v>0</v>
      </c>
      <c r="D88" s="125">
        <v>0.5</v>
      </c>
      <c r="E88" s="9"/>
      <c r="F88" s="122">
        <f t="shared" si="13"/>
        <v>0.5</v>
      </c>
    </row>
    <row r="89" spans="1:6" ht="77.25">
      <c r="A89" s="21" t="s">
        <v>170</v>
      </c>
      <c r="B89" s="27" t="s">
        <v>171</v>
      </c>
      <c r="C89" s="9">
        <v>110</v>
      </c>
      <c r="D89" s="125">
        <v>3</v>
      </c>
      <c r="E89" s="9">
        <f t="shared" si="12"/>
        <v>2.7272727272727271</v>
      </c>
      <c r="F89" s="122">
        <f t="shared" si="13"/>
        <v>-107</v>
      </c>
    </row>
    <row r="90" spans="1:6" ht="51.75">
      <c r="A90" s="19" t="s">
        <v>172</v>
      </c>
      <c r="B90" s="26" t="s">
        <v>173</v>
      </c>
      <c r="C90" s="7">
        <f>SUM(C92:C102)</f>
        <v>2187</v>
      </c>
      <c r="D90" s="7">
        <f>SUM(D92:D102)</f>
        <v>380.45</v>
      </c>
      <c r="E90" s="7">
        <f t="shared" si="12"/>
        <v>17.395976223136717</v>
      </c>
      <c r="F90" s="7">
        <f>SUM(F92:F102)</f>
        <v>-1806.55</v>
      </c>
    </row>
    <row r="91" spans="1:6">
      <c r="A91" s="21"/>
      <c r="B91" s="27" t="s">
        <v>174</v>
      </c>
      <c r="C91" s="9"/>
      <c r="D91" s="130"/>
      <c r="E91" s="9"/>
      <c r="F91" s="122">
        <f t="shared" si="13"/>
        <v>0</v>
      </c>
    </row>
    <row r="92" spans="1:6">
      <c r="A92" s="21" t="s">
        <v>175</v>
      </c>
      <c r="B92" s="27"/>
      <c r="C92" s="9">
        <v>0</v>
      </c>
      <c r="D92" s="130">
        <v>0.2</v>
      </c>
      <c r="E92" s="9"/>
      <c r="F92" s="122">
        <f t="shared" si="13"/>
        <v>0.2</v>
      </c>
    </row>
    <row r="93" spans="1:6">
      <c r="A93" s="21" t="s">
        <v>176</v>
      </c>
      <c r="B93" s="27"/>
      <c r="C93" s="9">
        <v>36</v>
      </c>
      <c r="D93" s="130">
        <v>0</v>
      </c>
      <c r="E93" s="9">
        <f t="shared" ref="E93" si="15">SUM(D93*100/C93)</f>
        <v>0</v>
      </c>
      <c r="F93" s="122">
        <f t="shared" si="13"/>
        <v>-36</v>
      </c>
    </row>
    <row r="94" spans="1:6">
      <c r="A94" s="21" t="s">
        <v>177</v>
      </c>
      <c r="B94" s="27"/>
      <c r="C94" s="9">
        <v>0</v>
      </c>
      <c r="D94" s="125">
        <v>20</v>
      </c>
      <c r="E94" s="9"/>
      <c r="F94" s="122">
        <f t="shared" si="13"/>
        <v>20</v>
      </c>
    </row>
    <row r="95" spans="1:6">
      <c r="A95" s="21" t="s">
        <v>177</v>
      </c>
      <c r="B95" s="27"/>
      <c r="C95" s="9">
        <v>60</v>
      </c>
      <c r="D95" s="125">
        <v>11.09</v>
      </c>
      <c r="E95" s="9">
        <f t="shared" si="12"/>
        <v>18.483333333333334</v>
      </c>
      <c r="F95" s="122">
        <f t="shared" si="13"/>
        <v>-48.91</v>
      </c>
    </row>
    <row r="96" spans="1:6">
      <c r="A96" s="21" t="s">
        <v>178</v>
      </c>
      <c r="B96" s="27"/>
      <c r="C96" s="9">
        <v>280</v>
      </c>
      <c r="D96" s="125">
        <v>18.48</v>
      </c>
      <c r="E96" s="9">
        <f t="shared" si="12"/>
        <v>6.6</v>
      </c>
      <c r="F96" s="122">
        <f t="shared" si="13"/>
        <v>-261.52</v>
      </c>
    </row>
    <row r="97" spans="1:6">
      <c r="A97" s="21" t="s">
        <v>179</v>
      </c>
      <c r="B97" s="27"/>
      <c r="C97" s="9">
        <v>50</v>
      </c>
      <c r="D97" s="125">
        <v>3</v>
      </c>
      <c r="E97" s="9">
        <f t="shared" si="12"/>
        <v>6</v>
      </c>
      <c r="F97" s="122">
        <f t="shared" si="13"/>
        <v>-47</v>
      </c>
    </row>
    <row r="98" spans="1:6">
      <c r="A98" s="21" t="s">
        <v>180</v>
      </c>
      <c r="B98" s="27"/>
      <c r="C98" s="9">
        <v>253</v>
      </c>
      <c r="D98" s="125">
        <v>106</v>
      </c>
      <c r="E98" s="9">
        <f t="shared" si="12"/>
        <v>41.897233201581031</v>
      </c>
      <c r="F98" s="122">
        <f t="shared" si="13"/>
        <v>-147</v>
      </c>
    </row>
    <row r="99" spans="1:6">
      <c r="A99" s="21" t="s">
        <v>181</v>
      </c>
      <c r="B99" s="27"/>
      <c r="C99" s="9">
        <v>3</v>
      </c>
      <c r="D99" s="125">
        <v>0.5</v>
      </c>
      <c r="E99" s="9">
        <f t="shared" si="12"/>
        <v>16.666666666666668</v>
      </c>
      <c r="F99" s="122">
        <f t="shared" si="13"/>
        <v>-2.5</v>
      </c>
    </row>
    <row r="100" spans="1:6">
      <c r="A100" s="21" t="s">
        <v>182</v>
      </c>
      <c r="B100" s="27"/>
      <c r="C100" s="9">
        <v>1480</v>
      </c>
      <c r="D100" s="130">
        <v>221.18</v>
      </c>
      <c r="E100" s="9">
        <f t="shared" si="12"/>
        <v>14.944594594594594</v>
      </c>
      <c r="F100" s="122">
        <f t="shared" si="13"/>
        <v>-1258.82</v>
      </c>
    </row>
    <row r="101" spans="1:6">
      <c r="A101" s="21" t="s">
        <v>183</v>
      </c>
      <c r="B101" s="27"/>
      <c r="C101" s="9">
        <v>15</v>
      </c>
      <c r="D101" s="125">
        <v>0</v>
      </c>
      <c r="E101" s="9">
        <f t="shared" si="12"/>
        <v>0</v>
      </c>
      <c r="F101" s="122">
        <f t="shared" si="13"/>
        <v>-15</v>
      </c>
    </row>
    <row r="102" spans="1:6">
      <c r="A102" s="21" t="s">
        <v>184</v>
      </c>
      <c r="B102" s="27"/>
      <c r="C102" s="9">
        <v>10</v>
      </c>
      <c r="D102" s="125">
        <v>0</v>
      </c>
      <c r="E102" s="9">
        <f t="shared" si="12"/>
        <v>0</v>
      </c>
      <c r="F102" s="122">
        <f t="shared" si="13"/>
        <v>-10</v>
      </c>
    </row>
    <row r="103" spans="1:6" ht="26.25">
      <c r="A103" s="20" t="s">
        <v>185</v>
      </c>
      <c r="B103" s="26" t="s">
        <v>186</v>
      </c>
      <c r="C103" s="7">
        <f>SUM(C108+C104)</f>
        <v>0</v>
      </c>
      <c r="D103" s="126">
        <f>SUM(D108+D104)</f>
        <v>8.2800000000000011</v>
      </c>
      <c r="E103" s="9"/>
      <c r="F103" s="122">
        <f t="shared" si="13"/>
        <v>8.2800000000000011</v>
      </c>
    </row>
    <row r="104" spans="1:6">
      <c r="A104" s="22" t="s">
        <v>187</v>
      </c>
      <c r="B104" s="27" t="s">
        <v>188</v>
      </c>
      <c r="C104" s="9">
        <f>SUM(C105:C107)</f>
        <v>0</v>
      </c>
      <c r="D104" s="124">
        <f>SUM(D105:D107)</f>
        <v>8.2800000000000011</v>
      </c>
      <c r="E104" s="9"/>
      <c r="F104" s="122">
        <f t="shared" si="13"/>
        <v>8.2800000000000011</v>
      </c>
    </row>
    <row r="105" spans="1:6">
      <c r="A105" s="22" t="s">
        <v>189</v>
      </c>
      <c r="B105" s="27" t="s">
        <v>188</v>
      </c>
      <c r="C105" s="9">
        <v>0</v>
      </c>
      <c r="D105" s="125">
        <v>2.09</v>
      </c>
      <c r="E105" s="9"/>
      <c r="F105" s="122">
        <f t="shared" si="13"/>
        <v>2.09</v>
      </c>
    </row>
    <row r="106" spans="1:6">
      <c r="A106" s="22" t="s">
        <v>190</v>
      </c>
      <c r="B106" s="27" t="s">
        <v>188</v>
      </c>
      <c r="C106" s="9">
        <v>0</v>
      </c>
      <c r="D106" s="125">
        <v>6.19</v>
      </c>
      <c r="E106" s="9"/>
      <c r="F106" s="122">
        <f t="shared" si="13"/>
        <v>6.19</v>
      </c>
    </row>
    <row r="107" spans="1:6">
      <c r="A107" s="22" t="s">
        <v>191</v>
      </c>
      <c r="B107" s="27" t="s">
        <v>188</v>
      </c>
      <c r="C107" s="9">
        <v>0</v>
      </c>
      <c r="D107" s="125">
        <v>0</v>
      </c>
      <c r="E107" s="9"/>
      <c r="F107" s="122">
        <f t="shared" si="13"/>
        <v>0</v>
      </c>
    </row>
    <row r="108" spans="1:6" ht="26.25">
      <c r="A108" s="24" t="s">
        <v>192</v>
      </c>
      <c r="B108" s="32" t="s">
        <v>193</v>
      </c>
      <c r="C108" s="6">
        <v>0</v>
      </c>
      <c r="D108" s="125">
        <v>0</v>
      </c>
      <c r="E108" s="9"/>
      <c r="F108" s="122">
        <f t="shared" si="13"/>
        <v>0</v>
      </c>
    </row>
    <row r="109" spans="1:6">
      <c r="A109" s="25" t="s">
        <v>194</v>
      </c>
      <c r="B109" s="33" t="s">
        <v>195</v>
      </c>
      <c r="C109" s="11">
        <f>SUM(C110+C135+C139)</f>
        <v>647774.82999999996</v>
      </c>
      <c r="D109" s="137">
        <f>SUM(D110+D135+D139)</f>
        <v>72224.350000000006</v>
      </c>
      <c r="E109" s="7">
        <f t="shared" si="12"/>
        <v>11.149607341180579</v>
      </c>
      <c r="F109" s="122">
        <f t="shared" si="13"/>
        <v>-575550.48</v>
      </c>
    </row>
    <row r="110" spans="1:6">
      <c r="A110" s="21" t="s">
        <v>196</v>
      </c>
      <c r="B110" s="34" t="s">
        <v>197</v>
      </c>
      <c r="C110" s="8">
        <f>SUM(C111+C113+C120)</f>
        <v>647774.82999999996</v>
      </c>
      <c r="D110" s="129">
        <f t="shared" ref="D110" si="16">SUM(D111+D113+D120)</f>
        <v>74504.75</v>
      </c>
      <c r="E110" s="7">
        <f t="shared" si="12"/>
        <v>11.501643248472622</v>
      </c>
      <c r="F110" s="122">
        <f t="shared" si="13"/>
        <v>-573270.07999999996</v>
      </c>
    </row>
    <row r="111" spans="1:6">
      <c r="A111" s="19" t="s">
        <v>198</v>
      </c>
      <c r="B111" s="34" t="s">
        <v>199</v>
      </c>
      <c r="C111" s="8">
        <f>SUM(C112)</f>
        <v>1710</v>
      </c>
      <c r="D111" s="129">
        <f>SUM(D112)</f>
        <v>143</v>
      </c>
      <c r="E111" s="7">
        <f t="shared" si="12"/>
        <v>8.3625730994152043</v>
      </c>
      <c r="F111" s="122">
        <f t="shared" si="13"/>
        <v>-1567</v>
      </c>
    </row>
    <row r="112" spans="1:6">
      <c r="A112" s="21" t="s">
        <v>200</v>
      </c>
      <c r="B112" s="31" t="s">
        <v>201</v>
      </c>
      <c r="C112" s="10">
        <v>1710</v>
      </c>
      <c r="D112" s="123">
        <v>143</v>
      </c>
      <c r="E112" s="9">
        <f t="shared" si="12"/>
        <v>8.3625730994152043</v>
      </c>
      <c r="F112" s="122">
        <f t="shared" si="13"/>
        <v>-1567</v>
      </c>
    </row>
    <row r="113" spans="1:6">
      <c r="A113" s="19" t="s">
        <v>202</v>
      </c>
      <c r="B113" s="34" t="s">
        <v>203</v>
      </c>
      <c r="C113" s="7">
        <f>SUM(C114+C115+C116)</f>
        <v>177647.23</v>
      </c>
      <c r="D113" s="7">
        <f>SUM(D114+D115+D116)</f>
        <v>8572</v>
      </c>
      <c r="E113" s="7">
        <f t="shared" si="12"/>
        <v>4.825293363707388</v>
      </c>
      <c r="F113" s="122">
        <f t="shared" si="13"/>
        <v>-169075.23</v>
      </c>
    </row>
    <row r="114" spans="1:6" ht="102.75">
      <c r="A114" s="138" t="s">
        <v>204</v>
      </c>
      <c r="B114" s="139" t="s">
        <v>205</v>
      </c>
      <c r="C114" s="9">
        <v>17880.68</v>
      </c>
      <c r="D114" s="124">
        <v>0</v>
      </c>
      <c r="E114" s="9">
        <f t="shared" si="12"/>
        <v>0</v>
      </c>
      <c r="F114" s="122">
        <f t="shared" si="13"/>
        <v>-17880.68</v>
      </c>
    </row>
    <row r="115" spans="1:6" ht="64.5">
      <c r="A115" s="138" t="s">
        <v>206</v>
      </c>
      <c r="B115" s="139" t="s">
        <v>207</v>
      </c>
      <c r="C115" s="9">
        <v>11047.95</v>
      </c>
      <c r="D115" s="124">
        <v>0</v>
      </c>
      <c r="E115" s="9">
        <f t="shared" si="12"/>
        <v>0</v>
      </c>
      <c r="F115" s="122">
        <f t="shared" si="13"/>
        <v>-11047.95</v>
      </c>
    </row>
    <row r="116" spans="1:6" ht="27">
      <c r="A116" s="19" t="s">
        <v>208</v>
      </c>
      <c r="B116" s="35" t="s">
        <v>209</v>
      </c>
      <c r="C116" s="7">
        <f>SUM(C117:C119)</f>
        <v>148718.6</v>
      </c>
      <c r="D116" s="7">
        <f>SUM(D117:D119)</f>
        <v>8572</v>
      </c>
      <c r="E116" s="7">
        <f t="shared" si="12"/>
        <v>5.7639057925504948</v>
      </c>
      <c r="F116" s="122">
        <f t="shared" si="13"/>
        <v>-140146.6</v>
      </c>
    </row>
    <row r="117" spans="1:6" ht="51.75">
      <c r="A117" s="21" t="s">
        <v>210</v>
      </c>
      <c r="B117" s="27" t="s">
        <v>211</v>
      </c>
      <c r="C117" s="10">
        <v>35689</v>
      </c>
      <c r="D117" s="125">
        <v>0</v>
      </c>
      <c r="E117" s="9">
        <f t="shared" si="12"/>
        <v>0</v>
      </c>
      <c r="F117" s="122">
        <f t="shared" si="13"/>
        <v>-35689</v>
      </c>
    </row>
    <row r="118" spans="1:6" ht="26.25">
      <c r="A118" s="21" t="s">
        <v>210</v>
      </c>
      <c r="B118" s="27" t="s">
        <v>212</v>
      </c>
      <c r="C118" s="10">
        <v>10161.6</v>
      </c>
      <c r="D118" s="125">
        <v>0</v>
      </c>
      <c r="E118" s="9">
        <f t="shared" si="12"/>
        <v>0</v>
      </c>
      <c r="F118" s="122">
        <f t="shared" si="13"/>
        <v>-10161.6</v>
      </c>
    </row>
    <row r="119" spans="1:6" ht="64.5">
      <c r="A119" s="21" t="s">
        <v>213</v>
      </c>
      <c r="B119" s="27" t="s">
        <v>214</v>
      </c>
      <c r="C119" s="10">
        <v>102868</v>
      </c>
      <c r="D119" s="125">
        <v>8572</v>
      </c>
      <c r="E119" s="9">
        <f t="shared" si="12"/>
        <v>8.3330092934634674</v>
      </c>
      <c r="F119" s="122">
        <f t="shared" si="13"/>
        <v>-94296</v>
      </c>
    </row>
    <row r="120" spans="1:6">
      <c r="A120" s="19" t="s">
        <v>215</v>
      </c>
      <c r="B120" s="26" t="s">
        <v>216</v>
      </c>
      <c r="C120" s="7">
        <f>SUM(C121+C123+C124+C132+C131+C122)</f>
        <v>468417.6</v>
      </c>
      <c r="D120" s="7">
        <f>SUM(D121+D123+D124+D132+D131+D122)</f>
        <v>65789.75</v>
      </c>
      <c r="E120" s="7">
        <f t="shared" si="12"/>
        <v>14.045106332469148</v>
      </c>
      <c r="F120" s="122">
        <f t="shared" si="13"/>
        <v>-402627.85</v>
      </c>
    </row>
    <row r="121" spans="1:6" ht="51.75">
      <c r="A121" s="21" t="s">
        <v>217</v>
      </c>
      <c r="B121" s="27" t="s">
        <v>218</v>
      </c>
      <c r="C121" s="10">
        <v>17981</v>
      </c>
      <c r="D121" s="125">
        <v>4661.8100000000004</v>
      </c>
      <c r="E121" s="9">
        <f t="shared" si="12"/>
        <v>25.926311106167624</v>
      </c>
      <c r="F121" s="122">
        <f t="shared" si="13"/>
        <v>-13319.189999999999</v>
      </c>
    </row>
    <row r="122" spans="1:6" ht="64.5">
      <c r="A122" s="21" t="s">
        <v>219</v>
      </c>
      <c r="B122" s="27" t="s">
        <v>220</v>
      </c>
      <c r="C122" s="10">
        <v>22.1</v>
      </c>
      <c r="D122" s="125">
        <v>0</v>
      </c>
      <c r="E122" s="9">
        <f t="shared" si="12"/>
        <v>0</v>
      </c>
      <c r="F122" s="122">
        <f t="shared" si="13"/>
        <v>-22.1</v>
      </c>
    </row>
    <row r="123" spans="1:6" ht="64.5">
      <c r="A123" s="21" t="s">
        <v>221</v>
      </c>
      <c r="B123" s="27" t="s">
        <v>222</v>
      </c>
      <c r="C123" s="10">
        <v>10768</v>
      </c>
      <c r="D123" s="123">
        <v>2751.7</v>
      </c>
      <c r="E123" s="9">
        <f t="shared" si="12"/>
        <v>25.554420505200593</v>
      </c>
      <c r="F123" s="122">
        <f t="shared" si="13"/>
        <v>-8016.3</v>
      </c>
    </row>
    <row r="124" spans="1:6" ht="54">
      <c r="A124" s="19" t="s">
        <v>223</v>
      </c>
      <c r="B124" s="35" t="s">
        <v>224</v>
      </c>
      <c r="C124" s="12">
        <f>SUM(C125:C130)</f>
        <v>65920.100000000006</v>
      </c>
      <c r="D124" s="12">
        <f>SUM(D125:D130)</f>
        <v>13676.24</v>
      </c>
      <c r="E124" s="7">
        <f t="shared" si="12"/>
        <v>20.746691828440792</v>
      </c>
      <c r="F124" s="122">
        <f t="shared" si="13"/>
        <v>-52243.860000000008</v>
      </c>
    </row>
    <row r="125" spans="1:6" ht="102.75">
      <c r="A125" s="21" t="s">
        <v>223</v>
      </c>
      <c r="B125" s="27" t="s">
        <v>225</v>
      </c>
      <c r="C125" s="10">
        <v>250</v>
      </c>
      <c r="D125" s="125">
        <v>62.5</v>
      </c>
      <c r="E125" s="9">
        <f t="shared" si="12"/>
        <v>25</v>
      </c>
      <c r="F125" s="122">
        <f t="shared" si="13"/>
        <v>-187.5</v>
      </c>
    </row>
    <row r="126" spans="1:6" ht="102.75">
      <c r="A126" s="21" t="s">
        <v>223</v>
      </c>
      <c r="B126" s="27" t="s">
        <v>226</v>
      </c>
      <c r="C126" s="10">
        <v>63940</v>
      </c>
      <c r="D126" s="123">
        <v>13515.34</v>
      </c>
      <c r="E126" s="9">
        <f t="shared" si="12"/>
        <v>21.137535189239912</v>
      </c>
      <c r="F126" s="122">
        <f t="shared" si="13"/>
        <v>-50424.66</v>
      </c>
    </row>
    <row r="127" spans="1:6" ht="90">
      <c r="A127" s="21" t="s">
        <v>223</v>
      </c>
      <c r="B127" s="27" t="s">
        <v>227</v>
      </c>
      <c r="C127" s="10">
        <v>0.1</v>
      </c>
      <c r="D127" s="125">
        <v>0.1</v>
      </c>
      <c r="E127" s="9">
        <f t="shared" si="12"/>
        <v>100</v>
      </c>
      <c r="F127" s="122">
        <f t="shared" si="13"/>
        <v>0</v>
      </c>
    </row>
    <row r="128" spans="1:6" ht="51.75">
      <c r="A128" s="21" t="s">
        <v>223</v>
      </c>
      <c r="B128" s="27" t="s">
        <v>228</v>
      </c>
      <c r="C128" s="10">
        <v>98.3</v>
      </c>
      <c r="D128" s="125">
        <v>98.3</v>
      </c>
      <c r="E128" s="9">
        <f t="shared" si="12"/>
        <v>100</v>
      </c>
      <c r="F128" s="122">
        <f t="shared" si="13"/>
        <v>0</v>
      </c>
    </row>
    <row r="129" spans="1:6" ht="115.5">
      <c r="A129" s="21" t="s">
        <v>223</v>
      </c>
      <c r="B129" s="27" t="s">
        <v>229</v>
      </c>
      <c r="C129" s="10">
        <v>652</v>
      </c>
      <c r="D129" s="125">
        <v>0</v>
      </c>
      <c r="E129" s="9">
        <f t="shared" si="12"/>
        <v>0</v>
      </c>
      <c r="F129" s="122">
        <f t="shared" si="13"/>
        <v>-652</v>
      </c>
    </row>
    <row r="130" spans="1:6" ht="128.25">
      <c r="A130" s="140" t="s">
        <v>223</v>
      </c>
      <c r="B130" s="141" t="s">
        <v>230</v>
      </c>
      <c r="C130" s="10">
        <v>979.7</v>
      </c>
      <c r="D130" s="125">
        <v>0</v>
      </c>
      <c r="E130" s="9">
        <f t="shared" si="12"/>
        <v>0</v>
      </c>
      <c r="F130" s="122">
        <f t="shared" si="13"/>
        <v>-979.7</v>
      </c>
    </row>
    <row r="131" spans="1:6" ht="51.75">
      <c r="A131" s="21" t="s">
        <v>231</v>
      </c>
      <c r="B131" s="27" t="s">
        <v>232</v>
      </c>
      <c r="C131" s="10">
        <v>1173.4000000000001</v>
      </c>
      <c r="D131" s="125">
        <v>0</v>
      </c>
      <c r="E131" s="9">
        <f>SUM(D131*100/C131)</f>
        <v>0</v>
      </c>
      <c r="F131" s="122">
        <f t="shared" si="13"/>
        <v>-1173.4000000000001</v>
      </c>
    </row>
    <row r="132" spans="1:6" ht="26.25">
      <c r="A132" s="19" t="s">
        <v>233</v>
      </c>
      <c r="B132" s="26" t="s">
        <v>234</v>
      </c>
      <c r="C132" s="8">
        <f>SUM(C133:C134)</f>
        <v>372553</v>
      </c>
      <c r="D132" s="129">
        <f t="shared" ref="D132" si="17">SUM(D133:D134)</f>
        <v>44700</v>
      </c>
      <c r="E132" s="7">
        <f t="shared" ref="E132:E134" si="18">SUM(D132*100/C132)</f>
        <v>11.998292860344703</v>
      </c>
      <c r="F132" s="122">
        <f t="shared" si="13"/>
        <v>-327853</v>
      </c>
    </row>
    <row r="133" spans="1:6" ht="281.25">
      <c r="A133" s="21" t="s">
        <v>235</v>
      </c>
      <c r="B133" s="27" t="s">
        <v>236</v>
      </c>
      <c r="C133" s="10">
        <v>217678</v>
      </c>
      <c r="D133" s="123">
        <v>24100</v>
      </c>
      <c r="E133" s="9">
        <f t="shared" si="18"/>
        <v>11.071399038947437</v>
      </c>
      <c r="F133" s="122">
        <f t="shared" ref="F133:F143" si="19">D133-C133</f>
        <v>-193578</v>
      </c>
    </row>
    <row r="134" spans="1:6" ht="51.75">
      <c r="A134" s="21" t="s">
        <v>235</v>
      </c>
      <c r="B134" s="27" t="s">
        <v>237</v>
      </c>
      <c r="C134" s="10">
        <v>154875</v>
      </c>
      <c r="D134" s="123">
        <v>20600</v>
      </c>
      <c r="E134" s="9">
        <f t="shared" si="18"/>
        <v>13.301049233252623</v>
      </c>
      <c r="F134" s="122">
        <f t="shared" si="19"/>
        <v>-134275</v>
      </c>
    </row>
    <row r="135" spans="1:6" ht="39">
      <c r="A135" s="19" t="s">
        <v>238</v>
      </c>
      <c r="B135" s="26" t="s">
        <v>239</v>
      </c>
      <c r="C135" s="7">
        <f>SUM(C136:C138)</f>
        <v>0</v>
      </c>
      <c r="D135" s="126">
        <f t="shared" ref="D135" si="20">SUM(D136:D138)</f>
        <v>1608.4599999999998</v>
      </c>
      <c r="E135" s="7"/>
      <c r="F135" s="122">
        <f t="shared" si="19"/>
        <v>1608.4599999999998</v>
      </c>
    </row>
    <row r="136" spans="1:6" ht="51.75">
      <c r="A136" s="21" t="s">
        <v>240</v>
      </c>
      <c r="B136" s="27" t="s">
        <v>241</v>
      </c>
      <c r="C136" s="10">
        <v>0</v>
      </c>
      <c r="D136" s="125">
        <v>1533.07</v>
      </c>
      <c r="E136" s="9"/>
      <c r="F136" s="122">
        <f t="shared" si="19"/>
        <v>1533.07</v>
      </c>
    </row>
    <row r="137" spans="1:6" ht="51.75">
      <c r="A137" s="21" t="s">
        <v>242</v>
      </c>
      <c r="B137" s="27" t="s">
        <v>241</v>
      </c>
      <c r="C137" s="10">
        <v>0</v>
      </c>
      <c r="D137" s="125">
        <v>37.299999999999997</v>
      </c>
      <c r="E137" s="9"/>
      <c r="F137" s="122">
        <f t="shared" si="19"/>
        <v>37.299999999999997</v>
      </c>
    </row>
    <row r="138" spans="1:6" ht="51.75">
      <c r="A138" s="21" t="s">
        <v>243</v>
      </c>
      <c r="B138" s="27" t="s">
        <v>241</v>
      </c>
      <c r="C138" s="10">
        <v>0</v>
      </c>
      <c r="D138" s="125">
        <v>38.090000000000003</v>
      </c>
      <c r="E138" s="9"/>
      <c r="F138" s="122">
        <f t="shared" si="19"/>
        <v>38.090000000000003</v>
      </c>
    </row>
    <row r="139" spans="1:6" ht="64.5">
      <c r="A139" s="19" t="s">
        <v>244</v>
      </c>
      <c r="B139" s="26" t="s">
        <v>245</v>
      </c>
      <c r="C139" s="8">
        <f>SUM(C140:C142)</f>
        <v>0</v>
      </c>
      <c r="D139" s="129">
        <f>SUM(D140:D142)</f>
        <v>-3888.8599999999997</v>
      </c>
      <c r="E139" s="9"/>
      <c r="F139" s="122">
        <f t="shared" si="19"/>
        <v>-3888.8599999999997</v>
      </c>
    </row>
    <row r="140" spans="1:6">
      <c r="A140" s="21" t="s">
        <v>246</v>
      </c>
      <c r="B140" s="27"/>
      <c r="C140" s="17"/>
      <c r="D140" s="125">
        <v>-2382.41</v>
      </c>
      <c r="E140" s="9"/>
      <c r="F140" s="122">
        <f t="shared" si="19"/>
        <v>-2382.41</v>
      </c>
    </row>
    <row r="141" spans="1:6">
      <c r="A141" s="21" t="s">
        <v>247</v>
      </c>
      <c r="B141" s="27"/>
      <c r="C141" s="10"/>
      <c r="D141" s="125">
        <v>-1506.45</v>
      </c>
      <c r="E141" s="9"/>
      <c r="F141" s="122">
        <f t="shared" si="19"/>
        <v>-1506.45</v>
      </c>
    </row>
    <row r="142" spans="1:6">
      <c r="A142" s="21" t="s">
        <v>248</v>
      </c>
      <c r="B142" s="27"/>
      <c r="C142" s="10"/>
      <c r="D142" s="125">
        <v>0</v>
      </c>
      <c r="E142" s="9"/>
      <c r="F142" s="122">
        <f t="shared" si="19"/>
        <v>0</v>
      </c>
    </row>
    <row r="143" spans="1:6">
      <c r="A143" s="19"/>
      <c r="B143" s="26" t="s">
        <v>249</v>
      </c>
      <c r="C143" s="8">
        <f>SUM(C109+C4)</f>
        <v>1203908.33</v>
      </c>
      <c r="D143" s="129">
        <f>SUM(D109+D4)</f>
        <v>152725.29999999999</v>
      </c>
      <c r="E143" s="7">
        <f t="shared" ref="E143" si="21">SUM(D143*100/C143)</f>
        <v>12.685791450583283</v>
      </c>
      <c r="F143" s="122">
        <f t="shared" si="19"/>
        <v>-1051183.03</v>
      </c>
    </row>
  </sheetData>
  <mergeCells count="1">
    <mergeCell ref="A1:F1"/>
  </mergeCells>
  <phoneticPr fontId="2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R70"/>
  <sheetViews>
    <sheetView topLeftCell="A31" workbookViewId="0">
      <selection activeCell="C70" sqref="C70"/>
    </sheetView>
  </sheetViews>
  <sheetFormatPr defaultRowHeight="15"/>
  <cols>
    <col min="1" max="1" width="12.7109375" customWidth="1"/>
    <col min="2" max="2" width="58.5703125" customWidth="1"/>
    <col min="3" max="3" width="14.5703125" customWidth="1"/>
    <col min="4" max="4" width="8.42578125" hidden="1" customWidth="1"/>
    <col min="5" max="5" width="13.5703125" style="112" customWidth="1"/>
    <col min="6" max="6" width="6.7109375" hidden="1" customWidth="1"/>
    <col min="7" max="7" width="14.140625" customWidth="1"/>
  </cols>
  <sheetData>
    <row r="1" spans="1:18" ht="19.5">
      <c r="A1" s="118" t="s">
        <v>252</v>
      </c>
      <c r="B1" s="118"/>
      <c r="C1" s="118"/>
      <c r="D1" s="118"/>
      <c r="E1" s="118"/>
      <c r="F1" s="118"/>
      <c r="G1" s="118"/>
    </row>
    <row r="2" spans="1:18" ht="19.5">
      <c r="A2" s="118" t="s">
        <v>253</v>
      </c>
      <c r="B2" s="118"/>
      <c r="C2" s="118"/>
      <c r="D2" s="118"/>
      <c r="E2" s="118"/>
      <c r="F2" s="118"/>
      <c r="G2" s="118"/>
    </row>
    <row r="3" spans="1:18" ht="15.75">
      <c r="A3" s="37"/>
      <c r="B3" s="37"/>
      <c r="C3" s="37"/>
      <c r="D3" s="37"/>
      <c r="E3" s="119"/>
      <c r="F3" s="119"/>
      <c r="G3" s="119"/>
    </row>
    <row r="4" spans="1:18" s="41" customFormat="1" ht="110.25">
      <c r="A4" s="38" t="s">
        <v>254</v>
      </c>
      <c r="B4" s="38" t="s">
        <v>255</v>
      </c>
      <c r="C4" s="39" t="s">
        <v>256</v>
      </c>
      <c r="D4" s="38" t="s">
        <v>257</v>
      </c>
      <c r="E4" s="39" t="s">
        <v>258</v>
      </c>
      <c r="F4" s="38" t="s">
        <v>259</v>
      </c>
      <c r="G4" s="40" t="s">
        <v>260</v>
      </c>
    </row>
    <row r="5" spans="1:18" ht="15.75">
      <c r="A5" s="42">
        <v>100</v>
      </c>
      <c r="B5" s="43" t="s">
        <v>261</v>
      </c>
      <c r="C5" s="44">
        <f>SUM(C6:C13)</f>
        <v>78558.8</v>
      </c>
      <c r="D5" s="45"/>
      <c r="E5" s="46">
        <f>SUM(E6:E13)</f>
        <v>6910.8</v>
      </c>
      <c r="F5" s="45"/>
      <c r="G5" s="47">
        <f t="shared" ref="G5:G57" si="0">E5/C5*100</f>
        <v>8.7969775505735832</v>
      </c>
    </row>
    <row r="6" spans="1:18" s="53" customFormat="1" ht="31.5">
      <c r="A6" s="48">
        <v>102</v>
      </c>
      <c r="B6" s="49" t="s">
        <v>262</v>
      </c>
      <c r="C6" s="50">
        <v>1388.5</v>
      </c>
      <c r="D6" s="51"/>
      <c r="E6" s="50">
        <v>141.04</v>
      </c>
      <c r="F6" s="51"/>
      <c r="G6" s="52">
        <f t="shared" si="0"/>
        <v>10.157724162765573</v>
      </c>
    </row>
    <row r="7" spans="1:18" ht="47.25">
      <c r="A7" s="54">
        <v>103</v>
      </c>
      <c r="B7" s="49" t="s">
        <v>263</v>
      </c>
      <c r="C7" s="55">
        <v>2794.99</v>
      </c>
      <c r="D7" s="56"/>
      <c r="E7" s="55">
        <v>239.77</v>
      </c>
      <c r="F7" s="56"/>
      <c r="G7" s="52">
        <f t="shared" si="0"/>
        <v>8.5785637873480773</v>
      </c>
      <c r="K7" s="57"/>
      <c r="L7" s="57"/>
      <c r="M7" s="58"/>
      <c r="N7" s="57"/>
      <c r="O7" s="57"/>
      <c r="P7" s="57"/>
      <c r="Q7" s="57"/>
      <c r="R7" s="59"/>
    </row>
    <row r="8" spans="1:18" ht="63">
      <c r="A8" s="54">
        <v>104</v>
      </c>
      <c r="B8" s="49" t="s">
        <v>264</v>
      </c>
      <c r="C8" s="55">
        <v>45809.03</v>
      </c>
      <c r="D8" s="56"/>
      <c r="E8" s="55">
        <v>4923.6099999999997</v>
      </c>
      <c r="F8" s="56"/>
      <c r="G8" s="52">
        <f t="shared" si="0"/>
        <v>10.748121058228039</v>
      </c>
      <c r="K8" s="60"/>
      <c r="L8" s="61"/>
      <c r="M8" s="62"/>
      <c r="N8" s="63"/>
      <c r="O8" s="64"/>
      <c r="P8" s="63"/>
      <c r="Q8" s="64"/>
      <c r="R8" s="59"/>
    </row>
    <row r="9" spans="1:18" ht="15.75">
      <c r="A9" s="54">
        <v>105</v>
      </c>
      <c r="B9" s="49" t="s">
        <v>265</v>
      </c>
      <c r="C9" s="55">
        <v>22.1</v>
      </c>
      <c r="D9" s="56"/>
      <c r="E9" s="55">
        <v>0</v>
      </c>
      <c r="F9" s="56"/>
      <c r="G9" s="52">
        <v>0</v>
      </c>
      <c r="K9" s="65"/>
      <c r="L9" s="66"/>
      <c r="M9" s="67"/>
      <c r="N9" s="68"/>
      <c r="O9" s="68"/>
      <c r="P9" s="68"/>
      <c r="Q9" s="69"/>
      <c r="R9" s="59"/>
    </row>
    <row r="10" spans="1:18" ht="47.25">
      <c r="A10" s="54">
        <v>106</v>
      </c>
      <c r="B10" s="49" t="s">
        <v>266</v>
      </c>
      <c r="C10" s="55">
        <v>12888.41</v>
      </c>
      <c r="D10" s="56"/>
      <c r="E10" s="55">
        <v>1530.77</v>
      </c>
      <c r="F10" s="56"/>
      <c r="G10" s="52">
        <f t="shared" si="0"/>
        <v>11.877105088990806</v>
      </c>
      <c r="K10" s="70"/>
      <c r="L10" s="66"/>
      <c r="M10" s="71"/>
      <c r="N10" s="72"/>
      <c r="O10" s="72"/>
      <c r="P10" s="72"/>
      <c r="Q10" s="69"/>
      <c r="R10" s="59"/>
    </row>
    <row r="11" spans="1:18" ht="15.75">
      <c r="A11" s="54">
        <v>107</v>
      </c>
      <c r="B11" s="49" t="s">
        <v>267</v>
      </c>
      <c r="C11" s="55">
        <v>0</v>
      </c>
      <c r="D11" s="56"/>
      <c r="E11" s="55">
        <v>0</v>
      </c>
      <c r="F11" s="56"/>
      <c r="G11" s="52">
        <v>0</v>
      </c>
      <c r="K11" s="70"/>
      <c r="L11" s="66"/>
      <c r="M11" s="71"/>
      <c r="N11" s="72"/>
      <c r="O11" s="69"/>
      <c r="P11" s="72"/>
      <c r="Q11" s="69"/>
      <c r="R11" s="59"/>
    </row>
    <row r="12" spans="1:18" ht="15.75">
      <c r="A12" s="54">
        <v>111</v>
      </c>
      <c r="B12" s="49" t="s">
        <v>268</v>
      </c>
      <c r="C12" s="73">
        <v>5000</v>
      </c>
      <c r="D12" s="74"/>
      <c r="E12" s="73">
        <v>0</v>
      </c>
      <c r="F12" s="74"/>
      <c r="G12" s="75">
        <v>47.8</v>
      </c>
      <c r="K12" s="70"/>
      <c r="L12" s="66"/>
      <c r="M12" s="71"/>
      <c r="N12" s="72"/>
      <c r="O12" s="72"/>
      <c r="P12" s="72"/>
      <c r="Q12" s="69"/>
      <c r="R12" s="59"/>
    </row>
    <row r="13" spans="1:18" ht="15.75">
      <c r="A13" s="54">
        <v>113</v>
      </c>
      <c r="B13" s="49" t="s">
        <v>269</v>
      </c>
      <c r="C13" s="55">
        <v>10655.77</v>
      </c>
      <c r="D13" s="56"/>
      <c r="E13" s="55">
        <v>75.61</v>
      </c>
      <c r="F13" s="56"/>
      <c r="G13" s="52">
        <f t="shared" si="0"/>
        <v>0.70956861869203247</v>
      </c>
      <c r="K13" s="70"/>
      <c r="L13" s="66"/>
      <c r="M13" s="71"/>
      <c r="N13" s="72"/>
      <c r="O13" s="69"/>
      <c r="P13" s="72"/>
      <c r="Q13" s="69"/>
      <c r="R13" s="59"/>
    </row>
    <row r="14" spans="1:18" ht="31.5">
      <c r="A14" s="76">
        <v>300</v>
      </c>
      <c r="B14" s="77" t="s">
        <v>270</v>
      </c>
      <c r="C14" s="78">
        <f>SUM(C15:C18)</f>
        <v>8647.51</v>
      </c>
      <c r="D14" s="79"/>
      <c r="E14" s="78">
        <f>SUM(E15:E18)</f>
        <v>482.77</v>
      </c>
      <c r="F14" s="79"/>
      <c r="G14" s="80">
        <f t="shared" si="0"/>
        <v>5.5827631306584209</v>
      </c>
      <c r="K14" s="70"/>
      <c r="L14" s="66"/>
      <c r="M14" s="71"/>
      <c r="N14" s="72"/>
      <c r="O14" s="72"/>
      <c r="P14" s="72"/>
      <c r="Q14" s="69"/>
      <c r="R14" s="59"/>
    </row>
    <row r="15" spans="1:18" ht="15.75">
      <c r="A15" s="54">
        <v>302</v>
      </c>
      <c r="B15" s="49" t="s">
        <v>271</v>
      </c>
      <c r="C15" s="55">
        <v>0</v>
      </c>
      <c r="D15" s="52"/>
      <c r="E15" s="55">
        <v>0</v>
      </c>
      <c r="F15" s="56"/>
      <c r="G15" s="52">
        <v>0</v>
      </c>
      <c r="K15" s="70"/>
      <c r="L15" s="66"/>
      <c r="M15" s="71"/>
      <c r="N15" s="72"/>
      <c r="O15" s="72"/>
      <c r="P15" s="72"/>
      <c r="Q15" s="69"/>
      <c r="R15" s="59"/>
    </row>
    <row r="16" spans="1:18" ht="47.25">
      <c r="A16" s="54">
        <v>309</v>
      </c>
      <c r="B16" s="49" t="s">
        <v>272</v>
      </c>
      <c r="C16" s="55">
        <v>5476.9</v>
      </c>
      <c r="D16" s="56"/>
      <c r="E16" s="55">
        <v>319.77</v>
      </c>
      <c r="F16" s="56"/>
      <c r="G16" s="52">
        <f t="shared" si="0"/>
        <v>5.8385217915244025</v>
      </c>
      <c r="K16" s="70"/>
      <c r="L16" s="66"/>
      <c r="M16" s="71"/>
      <c r="N16" s="72"/>
      <c r="O16" s="69"/>
      <c r="P16" s="72"/>
      <c r="Q16" s="69"/>
      <c r="R16" s="59"/>
    </row>
    <row r="17" spans="1:18" ht="15.75">
      <c r="A17" s="54">
        <v>310</v>
      </c>
      <c r="B17" s="49" t="s">
        <v>273</v>
      </c>
      <c r="C17" s="55">
        <v>1938</v>
      </c>
      <c r="D17" s="56"/>
      <c r="E17" s="55">
        <v>0</v>
      </c>
      <c r="F17" s="56"/>
      <c r="G17" s="52">
        <f t="shared" si="0"/>
        <v>0</v>
      </c>
      <c r="K17" s="81"/>
      <c r="L17" s="82"/>
      <c r="M17" s="83"/>
      <c r="N17" s="84"/>
      <c r="O17" s="84"/>
      <c r="P17" s="84"/>
      <c r="Q17" s="69"/>
      <c r="R17" s="59"/>
    </row>
    <row r="18" spans="1:18" ht="31.5">
      <c r="A18" s="54">
        <v>314</v>
      </c>
      <c r="B18" s="49" t="s">
        <v>274</v>
      </c>
      <c r="C18" s="55">
        <v>1232.6099999999999</v>
      </c>
      <c r="D18" s="56"/>
      <c r="E18" s="55">
        <v>163</v>
      </c>
      <c r="F18" s="56"/>
      <c r="G18" s="52">
        <f t="shared" si="0"/>
        <v>13.223971897031502</v>
      </c>
      <c r="K18" s="70"/>
      <c r="L18" s="66"/>
      <c r="M18" s="85"/>
      <c r="N18" s="72"/>
      <c r="O18" s="72"/>
      <c r="P18" s="72"/>
      <c r="Q18" s="69"/>
      <c r="R18" s="59"/>
    </row>
    <row r="19" spans="1:18" ht="15.75">
      <c r="A19" s="86">
        <v>400</v>
      </c>
      <c r="B19" s="43" t="s">
        <v>275</v>
      </c>
      <c r="C19" s="44">
        <f>SUM(C20:C25)</f>
        <v>33289.1</v>
      </c>
      <c r="D19" s="45"/>
      <c r="E19" s="44">
        <f>SUM(E20:E25)</f>
        <v>2334.38</v>
      </c>
      <c r="F19" s="45"/>
      <c r="G19" s="52">
        <f t="shared" si="0"/>
        <v>7.0124455151986691</v>
      </c>
      <c r="K19" s="70"/>
      <c r="L19" s="66"/>
      <c r="M19" s="85"/>
      <c r="N19" s="72"/>
      <c r="O19" s="72"/>
      <c r="P19" s="72"/>
      <c r="Q19" s="69"/>
      <c r="R19" s="59"/>
    </row>
    <row r="20" spans="1:18" ht="15.75">
      <c r="A20" s="54">
        <v>405</v>
      </c>
      <c r="B20" s="49" t="s">
        <v>276</v>
      </c>
      <c r="C20" s="55">
        <v>1029.7</v>
      </c>
      <c r="D20" s="56"/>
      <c r="E20" s="55">
        <v>0</v>
      </c>
      <c r="F20" s="56"/>
      <c r="G20" s="52">
        <f t="shared" si="0"/>
        <v>0</v>
      </c>
      <c r="K20" s="70"/>
      <c r="L20" s="66"/>
      <c r="M20" s="85"/>
      <c r="N20" s="72"/>
      <c r="O20" s="72"/>
      <c r="P20" s="72"/>
      <c r="Q20" s="69"/>
      <c r="R20" s="59"/>
    </row>
    <row r="21" spans="1:18" ht="15.75">
      <c r="A21" s="54">
        <v>406</v>
      </c>
      <c r="B21" s="49" t="s">
        <v>277</v>
      </c>
      <c r="C21" s="55">
        <v>1453.5</v>
      </c>
      <c r="D21" s="56"/>
      <c r="E21" s="55">
        <v>32</v>
      </c>
      <c r="F21" s="56"/>
      <c r="G21" s="52">
        <f t="shared" si="0"/>
        <v>2.2015823873409013</v>
      </c>
      <c r="K21" s="70"/>
      <c r="L21" s="66"/>
      <c r="M21" s="85"/>
      <c r="N21" s="72"/>
      <c r="O21" s="72"/>
      <c r="P21" s="72"/>
      <c r="Q21" s="69"/>
      <c r="R21" s="59"/>
    </row>
    <row r="22" spans="1:18" ht="15.75">
      <c r="A22" s="54">
        <v>408</v>
      </c>
      <c r="B22" s="87" t="s">
        <v>278</v>
      </c>
      <c r="C22" s="55">
        <v>365.3</v>
      </c>
      <c r="D22" s="56"/>
      <c r="E22" s="55">
        <v>0</v>
      </c>
      <c r="F22" s="56"/>
      <c r="G22" s="52">
        <f t="shared" si="0"/>
        <v>0</v>
      </c>
      <c r="K22" s="88"/>
      <c r="L22" s="61"/>
      <c r="M22" s="89"/>
      <c r="N22" s="63"/>
      <c r="O22" s="62"/>
      <c r="P22" s="63"/>
      <c r="Q22" s="69"/>
      <c r="R22" s="59"/>
    </row>
    <row r="23" spans="1:18" ht="15.75">
      <c r="A23" s="54">
        <v>409</v>
      </c>
      <c r="B23" s="90" t="s">
        <v>279</v>
      </c>
      <c r="C23" s="55">
        <v>23417.200000000001</v>
      </c>
      <c r="D23" s="56"/>
      <c r="E23" s="55">
        <v>2000</v>
      </c>
      <c r="F23" s="56"/>
      <c r="G23" s="52">
        <f t="shared" si="0"/>
        <v>8.540730744922536</v>
      </c>
      <c r="K23" s="70"/>
      <c r="L23" s="66"/>
      <c r="M23" s="85"/>
      <c r="N23" s="72"/>
      <c r="O23" s="72"/>
      <c r="P23" s="72"/>
      <c r="Q23" s="69"/>
      <c r="R23" s="59"/>
    </row>
    <row r="24" spans="1:18" ht="15.75">
      <c r="A24" s="54">
        <v>410</v>
      </c>
      <c r="B24" s="90" t="s">
        <v>280</v>
      </c>
      <c r="C24" s="55">
        <v>64</v>
      </c>
      <c r="D24" s="56"/>
      <c r="E24" s="55">
        <v>0</v>
      </c>
      <c r="F24" s="56"/>
      <c r="G24" s="52">
        <f t="shared" si="0"/>
        <v>0</v>
      </c>
      <c r="K24" s="70"/>
      <c r="L24" s="66"/>
      <c r="M24" s="85"/>
      <c r="N24" s="72"/>
      <c r="O24" s="72"/>
      <c r="P24" s="72"/>
      <c r="Q24" s="69"/>
      <c r="R24" s="59"/>
    </row>
    <row r="25" spans="1:18" ht="15.75">
      <c r="A25" s="54">
        <v>412</v>
      </c>
      <c r="B25" s="87" t="s">
        <v>281</v>
      </c>
      <c r="C25" s="55">
        <v>6959.4</v>
      </c>
      <c r="D25" s="56"/>
      <c r="E25" s="55">
        <v>302.38</v>
      </c>
      <c r="F25" s="56"/>
      <c r="G25" s="52">
        <f t="shared" si="0"/>
        <v>4.3449147915050146</v>
      </c>
      <c r="K25" s="70"/>
      <c r="L25" s="91"/>
      <c r="M25" s="85"/>
      <c r="N25" s="72"/>
      <c r="O25" s="72"/>
      <c r="P25" s="72"/>
      <c r="Q25" s="69"/>
      <c r="R25" s="59"/>
    </row>
    <row r="26" spans="1:18" s="92" customFormat="1" ht="15.75">
      <c r="A26" s="42">
        <v>500</v>
      </c>
      <c r="B26" s="43" t="s">
        <v>282</v>
      </c>
      <c r="C26" s="44">
        <f>SUM(C27:C30)</f>
        <v>190011.43000000002</v>
      </c>
      <c r="D26" s="45"/>
      <c r="E26" s="44">
        <f>SUM(E27:E30)</f>
        <v>13078.5</v>
      </c>
      <c r="F26" s="45"/>
      <c r="G26" s="52">
        <f t="shared" si="0"/>
        <v>6.8830069854218756</v>
      </c>
      <c r="K26" s="70"/>
      <c r="L26" s="93"/>
      <c r="M26" s="85"/>
      <c r="N26" s="72"/>
      <c r="O26" s="69"/>
      <c r="P26" s="72"/>
      <c r="Q26" s="69"/>
      <c r="R26" s="94"/>
    </row>
    <row r="27" spans="1:18" ht="15.75">
      <c r="A27" s="54">
        <v>501</v>
      </c>
      <c r="B27" s="87" t="s">
        <v>283</v>
      </c>
      <c r="C27" s="55">
        <v>55425.37</v>
      </c>
      <c r="D27" s="56"/>
      <c r="E27" s="55">
        <v>1067</v>
      </c>
      <c r="F27" s="56"/>
      <c r="G27" s="52">
        <f t="shared" si="0"/>
        <v>1.9251111900561062</v>
      </c>
      <c r="K27" s="70"/>
      <c r="L27" s="93"/>
      <c r="M27" s="85"/>
      <c r="N27" s="72"/>
      <c r="O27" s="72"/>
      <c r="P27" s="72"/>
      <c r="Q27" s="69"/>
      <c r="R27" s="59"/>
    </row>
    <row r="28" spans="1:18" ht="15.75">
      <c r="A28" s="54">
        <v>502</v>
      </c>
      <c r="B28" s="87" t="s">
        <v>284</v>
      </c>
      <c r="C28" s="55">
        <v>92019.89</v>
      </c>
      <c r="D28" s="56"/>
      <c r="E28" s="55">
        <v>5661.5</v>
      </c>
      <c r="F28" s="56"/>
      <c r="G28" s="52">
        <f t="shared" si="0"/>
        <v>6.1524742096518477</v>
      </c>
      <c r="K28" s="70"/>
      <c r="L28" s="91"/>
      <c r="M28" s="85"/>
      <c r="N28" s="72"/>
      <c r="O28" s="69"/>
      <c r="P28" s="72"/>
      <c r="Q28" s="69"/>
      <c r="R28" s="59"/>
    </row>
    <row r="29" spans="1:18" ht="15.75">
      <c r="A29" s="54">
        <v>503</v>
      </c>
      <c r="B29" s="87" t="s">
        <v>285</v>
      </c>
      <c r="C29" s="55">
        <v>28558.22</v>
      </c>
      <c r="D29" s="56"/>
      <c r="E29" s="55">
        <v>4950</v>
      </c>
      <c r="F29" s="56"/>
      <c r="G29" s="52">
        <f t="shared" si="0"/>
        <v>17.333013051933907</v>
      </c>
      <c r="K29" s="60"/>
      <c r="L29" s="61"/>
      <c r="M29" s="62"/>
      <c r="N29" s="63"/>
      <c r="O29" s="64"/>
      <c r="P29" s="63"/>
      <c r="Q29" s="69"/>
      <c r="R29" s="59"/>
    </row>
    <row r="30" spans="1:18" ht="31.5">
      <c r="A30" s="54">
        <v>505</v>
      </c>
      <c r="B30" s="87" t="s">
        <v>286</v>
      </c>
      <c r="C30" s="55">
        <v>14007.95</v>
      </c>
      <c r="D30" s="56"/>
      <c r="E30" s="55">
        <v>1400</v>
      </c>
      <c r="F30" s="56"/>
      <c r="G30" s="52">
        <f t="shared" si="0"/>
        <v>9.9943246513586921</v>
      </c>
      <c r="K30" s="70"/>
      <c r="L30" s="91"/>
      <c r="M30" s="71"/>
      <c r="N30" s="72"/>
      <c r="O30" s="72"/>
      <c r="P30" s="72"/>
      <c r="Q30" s="69"/>
      <c r="R30" s="59"/>
    </row>
    <row r="31" spans="1:18" s="92" customFormat="1" ht="15.75">
      <c r="A31" s="42">
        <v>600</v>
      </c>
      <c r="B31" s="43" t="s">
        <v>287</v>
      </c>
      <c r="C31" s="44">
        <f>SUM(C32:C34)</f>
        <v>900.95</v>
      </c>
      <c r="D31" s="46">
        <f>SUM(D34)</f>
        <v>0</v>
      </c>
      <c r="E31" s="44">
        <f>SUM(E32:E34)</f>
        <v>125</v>
      </c>
      <c r="F31" s="45"/>
      <c r="G31" s="52">
        <f t="shared" si="0"/>
        <v>13.874243853709972</v>
      </c>
      <c r="K31" s="70"/>
      <c r="L31" s="91"/>
      <c r="M31" s="71"/>
      <c r="N31" s="72"/>
      <c r="O31" s="69"/>
      <c r="P31" s="72"/>
      <c r="Q31" s="69"/>
      <c r="R31" s="94"/>
    </row>
    <row r="32" spans="1:18" s="92" customFormat="1" ht="15.75">
      <c r="A32" s="95">
        <v>602</v>
      </c>
      <c r="B32" s="87" t="s">
        <v>288</v>
      </c>
      <c r="C32" s="55">
        <v>212.4</v>
      </c>
      <c r="D32" s="56"/>
      <c r="E32" s="55">
        <v>0</v>
      </c>
      <c r="F32" s="56"/>
      <c r="G32" s="52">
        <f>E32/C32*100</f>
        <v>0</v>
      </c>
      <c r="K32" s="70"/>
      <c r="L32" s="91"/>
      <c r="M32" s="71"/>
      <c r="N32" s="72"/>
      <c r="O32" s="69"/>
      <c r="P32" s="72"/>
      <c r="Q32" s="69"/>
      <c r="R32" s="94"/>
    </row>
    <row r="33" spans="1:18" s="92" customFormat="1" ht="31.5">
      <c r="A33" s="95">
        <v>603</v>
      </c>
      <c r="B33" s="87" t="s">
        <v>289</v>
      </c>
      <c r="C33" s="55">
        <v>364</v>
      </c>
      <c r="D33" s="56"/>
      <c r="E33" s="55">
        <v>0</v>
      </c>
      <c r="F33" s="56"/>
      <c r="G33" s="52">
        <f>E33/C33*100</f>
        <v>0</v>
      </c>
      <c r="K33" s="70"/>
      <c r="L33" s="91"/>
      <c r="M33" s="71"/>
      <c r="N33" s="72"/>
      <c r="O33" s="69"/>
      <c r="P33" s="72"/>
      <c r="Q33" s="69"/>
      <c r="R33" s="94"/>
    </row>
    <row r="34" spans="1:18" s="92" customFormat="1" ht="15.75">
      <c r="A34" s="95">
        <v>605</v>
      </c>
      <c r="B34" s="87" t="s">
        <v>290</v>
      </c>
      <c r="C34" s="55">
        <v>324.55</v>
      </c>
      <c r="D34" s="56"/>
      <c r="E34" s="55">
        <v>125</v>
      </c>
      <c r="F34" s="56"/>
      <c r="G34" s="52">
        <f t="shared" si="0"/>
        <v>38.514866738561082</v>
      </c>
      <c r="K34" s="70"/>
      <c r="L34" s="91"/>
      <c r="M34" s="85"/>
      <c r="N34" s="72"/>
      <c r="O34" s="72"/>
      <c r="P34" s="72"/>
      <c r="Q34" s="69"/>
      <c r="R34" s="94"/>
    </row>
    <row r="35" spans="1:18" s="92" customFormat="1" ht="15.75">
      <c r="A35" s="42">
        <v>700</v>
      </c>
      <c r="B35" s="43" t="s">
        <v>291</v>
      </c>
      <c r="C35" s="44">
        <f>SUM(C36:C39)</f>
        <v>769536.96999999986</v>
      </c>
      <c r="D35" s="45"/>
      <c r="E35" s="44">
        <f>SUM(E36:E39)</f>
        <v>91910.78</v>
      </c>
      <c r="F35" s="45"/>
      <c r="G35" s="52">
        <f t="shared" si="0"/>
        <v>11.943647099891772</v>
      </c>
      <c r="K35" s="70"/>
      <c r="L35" s="91"/>
      <c r="M35" s="71"/>
      <c r="N35" s="72"/>
      <c r="O35" s="69"/>
      <c r="P35" s="72"/>
      <c r="Q35" s="69"/>
      <c r="R35" s="94"/>
    </row>
    <row r="36" spans="1:18" s="92" customFormat="1" ht="15.75">
      <c r="A36" s="96">
        <v>701</v>
      </c>
      <c r="B36" s="87" t="s">
        <v>292</v>
      </c>
      <c r="C36" s="55">
        <v>281327.65999999997</v>
      </c>
      <c r="D36" s="56"/>
      <c r="E36" s="55">
        <v>35583.339999999997</v>
      </c>
      <c r="F36" s="56"/>
      <c r="G36" s="52">
        <f t="shared" si="0"/>
        <v>12.648361700374574</v>
      </c>
      <c r="K36" s="60"/>
      <c r="L36" s="61"/>
      <c r="M36" s="62"/>
      <c r="N36" s="62"/>
      <c r="O36" s="62"/>
      <c r="P36" s="63"/>
      <c r="Q36" s="69"/>
      <c r="R36" s="94"/>
    </row>
    <row r="37" spans="1:18" s="92" customFormat="1" ht="15.75">
      <c r="A37" s="96">
        <v>702</v>
      </c>
      <c r="B37" s="87" t="s">
        <v>293</v>
      </c>
      <c r="C37" s="55">
        <v>445156.99</v>
      </c>
      <c r="D37" s="56"/>
      <c r="E37" s="55">
        <v>53503.76</v>
      </c>
      <c r="F37" s="56"/>
      <c r="G37" s="52">
        <f t="shared" si="0"/>
        <v>12.019076685732825</v>
      </c>
      <c r="K37" s="97"/>
      <c r="L37" s="91"/>
      <c r="M37" s="71"/>
      <c r="N37" s="72"/>
      <c r="O37" s="69"/>
      <c r="P37" s="72"/>
      <c r="Q37" s="69"/>
      <c r="R37" s="94"/>
    </row>
    <row r="38" spans="1:18" s="92" customFormat="1" ht="15.75">
      <c r="A38" s="96">
        <v>707</v>
      </c>
      <c r="B38" s="87" t="s">
        <v>294</v>
      </c>
      <c r="C38" s="55">
        <v>18714.75</v>
      </c>
      <c r="D38" s="56"/>
      <c r="E38" s="55">
        <v>271.75</v>
      </c>
      <c r="F38" s="56"/>
      <c r="G38" s="52">
        <f t="shared" si="0"/>
        <v>1.452063212172217</v>
      </c>
      <c r="K38" s="60"/>
      <c r="L38" s="61"/>
      <c r="M38" s="89"/>
      <c r="N38" s="63"/>
      <c r="O38" s="63"/>
      <c r="P38" s="63"/>
      <c r="Q38" s="69"/>
      <c r="R38" s="94"/>
    </row>
    <row r="39" spans="1:18" s="92" customFormat="1" ht="15.75">
      <c r="A39" s="96">
        <v>709</v>
      </c>
      <c r="B39" s="87" t="s">
        <v>295</v>
      </c>
      <c r="C39" s="55">
        <v>24337.57</v>
      </c>
      <c r="D39" s="56"/>
      <c r="E39" s="55">
        <v>2551.9299999999998</v>
      </c>
      <c r="F39" s="56"/>
      <c r="G39" s="52">
        <f t="shared" si="0"/>
        <v>10.485557925462565</v>
      </c>
      <c r="K39" s="98"/>
      <c r="L39" s="91"/>
      <c r="M39" s="85"/>
      <c r="N39" s="72"/>
      <c r="O39" s="69"/>
      <c r="P39" s="72"/>
      <c r="Q39" s="69"/>
      <c r="R39" s="94"/>
    </row>
    <row r="40" spans="1:18" s="92" customFormat="1" ht="15.75">
      <c r="A40" s="86">
        <v>800</v>
      </c>
      <c r="B40" s="43" t="s">
        <v>296</v>
      </c>
      <c r="C40" s="44">
        <f>SUM(C41:C42)</f>
        <v>65759.69</v>
      </c>
      <c r="D40" s="45"/>
      <c r="E40" s="44">
        <f>SUM(E41:E42)</f>
        <v>8630.15</v>
      </c>
      <c r="F40" s="45"/>
      <c r="G40" s="52">
        <f t="shared" si="0"/>
        <v>13.123769287841835</v>
      </c>
      <c r="K40" s="98"/>
      <c r="L40" s="91"/>
      <c r="M40" s="85"/>
      <c r="N40" s="72"/>
      <c r="O40" s="72"/>
      <c r="P40" s="72"/>
      <c r="Q40" s="69"/>
      <c r="R40" s="94"/>
    </row>
    <row r="41" spans="1:18" s="92" customFormat="1" ht="15.75">
      <c r="A41" s="96">
        <v>801</v>
      </c>
      <c r="B41" s="87" t="s">
        <v>297</v>
      </c>
      <c r="C41" s="55">
        <v>53110.13</v>
      </c>
      <c r="D41" s="56"/>
      <c r="E41" s="55">
        <v>7321.51</v>
      </c>
      <c r="F41" s="56"/>
      <c r="G41" s="52">
        <f t="shared" si="0"/>
        <v>13.785524531760704</v>
      </c>
      <c r="K41" s="98"/>
      <c r="L41" s="91"/>
      <c r="M41" s="85"/>
      <c r="N41" s="72"/>
      <c r="O41" s="72"/>
      <c r="P41" s="72"/>
      <c r="Q41" s="69"/>
      <c r="R41" s="94"/>
    </row>
    <row r="42" spans="1:18" s="92" customFormat="1" ht="15.75">
      <c r="A42" s="96">
        <v>804</v>
      </c>
      <c r="B42" s="87" t="s">
        <v>298</v>
      </c>
      <c r="C42" s="55">
        <v>12649.56</v>
      </c>
      <c r="D42" s="56"/>
      <c r="E42" s="55">
        <v>1308.6400000000001</v>
      </c>
      <c r="F42" s="56"/>
      <c r="G42" s="52">
        <f t="shared" si="0"/>
        <v>10.345340075069807</v>
      </c>
      <c r="K42" s="98"/>
      <c r="L42" s="91"/>
      <c r="M42" s="85"/>
      <c r="N42" s="72"/>
      <c r="O42" s="69"/>
      <c r="P42" s="72"/>
      <c r="Q42" s="69"/>
      <c r="R42" s="94"/>
    </row>
    <row r="43" spans="1:18" s="92" customFormat="1" ht="15.75">
      <c r="A43" s="99">
        <v>900</v>
      </c>
      <c r="B43" s="43" t="s">
        <v>299</v>
      </c>
      <c r="C43" s="44">
        <f>SUM(C44:C44)</f>
        <v>325.39999999999998</v>
      </c>
      <c r="D43" s="45"/>
      <c r="E43" s="44">
        <f>SUM(E44:E44)</f>
        <v>0</v>
      </c>
      <c r="F43" s="45"/>
      <c r="G43" s="52">
        <f t="shared" si="0"/>
        <v>0</v>
      </c>
      <c r="K43" s="88"/>
      <c r="L43" s="61"/>
      <c r="M43" s="89"/>
      <c r="N43" s="63"/>
      <c r="O43" s="63"/>
      <c r="P43" s="63"/>
      <c r="Q43" s="69"/>
      <c r="R43" s="94"/>
    </row>
    <row r="44" spans="1:18" s="92" customFormat="1" ht="15.75">
      <c r="A44" s="96">
        <v>909</v>
      </c>
      <c r="B44" s="87" t="s">
        <v>300</v>
      </c>
      <c r="C44" s="55">
        <v>325.39999999999998</v>
      </c>
      <c r="D44" s="56"/>
      <c r="E44" s="55">
        <v>0</v>
      </c>
      <c r="F44" s="56"/>
      <c r="G44" s="52">
        <f t="shared" si="0"/>
        <v>0</v>
      </c>
      <c r="K44" s="98"/>
      <c r="L44" s="91"/>
      <c r="M44" s="85"/>
      <c r="N44" s="72"/>
      <c r="O44" s="72"/>
      <c r="P44" s="72"/>
      <c r="Q44" s="69"/>
      <c r="R44" s="94"/>
    </row>
    <row r="45" spans="1:18" s="92" customFormat="1" ht="15.75">
      <c r="A45" s="100">
        <v>1000</v>
      </c>
      <c r="B45" s="43" t="s">
        <v>301</v>
      </c>
      <c r="C45" s="44">
        <f>SUM(C46:C49)</f>
        <v>105834.02</v>
      </c>
      <c r="D45" s="45"/>
      <c r="E45" s="44">
        <f>SUM(E46:E49)</f>
        <v>18486.54</v>
      </c>
      <c r="F45" s="45"/>
      <c r="G45" s="52">
        <f t="shared" si="0"/>
        <v>17.467483518059694</v>
      </c>
      <c r="K45" s="98"/>
      <c r="L45" s="91"/>
      <c r="M45" s="85"/>
      <c r="N45" s="72"/>
      <c r="O45" s="72"/>
      <c r="P45" s="72"/>
      <c r="Q45" s="69"/>
      <c r="R45" s="94"/>
    </row>
    <row r="46" spans="1:18" s="92" customFormat="1" ht="15.75">
      <c r="A46" s="101">
        <v>1001</v>
      </c>
      <c r="B46" s="87" t="s">
        <v>302</v>
      </c>
      <c r="C46" s="55">
        <v>7105.15</v>
      </c>
      <c r="D46" s="56"/>
      <c r="E46" s="55">
        <v>543.51</v>
      </c>
      <c r="F46" s="56"/>
      <c r="G46" s="52">
        <f t="shared" si="0"/>
        <v>7.649521825717966</v>
      </c>
      <c r="K46" s="102"/>
      <c r="L46" s="61"/>
      <c r="M46" s="89"/>
      <c r="N46" s="63"/>
      <c r="O46" s="64"/>
      <c r="P46" s="63"/>
      <c r="Q46" s="69"/>
      <c r="R46" s="94"/>
    </row>
    <row r="47" spans="1:18" s="92" customFormat="1" ht="15.75">
      <c r="A47" s="101">
        <v>1002</v>
      </c>
      <c r="B47" s="87" t="s">
        <v>303</v>
      </c>
      <c r="C47" s="55">
        <v>2272.8000000000002</v>
      </c>
      <c r="D47" s="56"/>
      <c r="E47" s="55">
        <v>200</v>
      </c>
      <c r="F47" s="56"/>
      <c r="G47" s="52">
        <f t="shared" si="0"/>
        <v>8.7997184090109108</v>
      </c>
      <c r="K47" s="98"/>
      <c r="L47" s="91"/>
      <c r="M47" s="85"/>
      <c r="N47" s="72"/>
      <c r="O47" s="72"/>
      <c r="P47" s="72"/>
      <c r="Q47" s="69"/>
      <c r="R47" s="94"/>
    </row>
    <row r="48" spans="1:18" s="103" customFormat="1" ht="15.75">
      <c r="A48" s="101">
        <v>1003</v>
      </c>
      <c r="B48" s="87" t="s">
        <v>304</v>
      </c>
      <c r="C48" s="55">
        <v>89025.97</v>
      </c>
      <c r="D48" s="56"/>
      <c r="E48" s="55">
        <v>17352.240000000002</v>
      </c>
      <c r="F48" s="56"/>
      <c r="G48" s="52">
        <f t="shared" si="0"/>
        <v>19.491211384722909</v>
      </c>
      <c r="K48" s="104"/>
      <c r="L48" s="61"/>
      <c r="M48" s="89"/>
      <c r="N48" s="63"/>
      <c r="O48" s="64"/>
      <c r="P48" s="63"/>
      <c r="Q48" s="69"/>
      <c r="R48" s="105"/>
    </row>
    <row r="49" spans="1:18" s="92" customFormat="1" ht="15.75">
      <c r="A49" s="101">
        <v>1006</v>
      </c>
      <c r="B49" s="87" t="s">
        <v>305</v>
      </c>
      <c r="C49" s="55">
        <v>7430.1</v>
      </c>
      <c r="D49" s="56"/>
      <c r="E49" s="55">
        <v>390.79</v>
      </c>
      <c r="F49" s="56"/>
      <c r="G49" s="52">
        <f t="shared" si="0"/>
        <v>5.259552361341032</v>
      </c>
      <c r="K49" s="106"/>
      <c r="L49" s="91"/>
      <c r="M49" s="85"/>
      <c r="N49" s="72"/>
      <c r="O49" s="69"/>
      <c r="P49" s="72"/>
      <c r="Q49" s="69"/>
      <c r="R49" s="94"/>
    </row>
    <row r="50" spans="1:18" s="92" customFormat="1" ht="15.75">
      <c r="A50" s="100">
        <v>1100</v>
      </c>
      <c r="B50" s="43" t="s">
        <v>306</v>
      </c>
      <c r="C50" s="44">
        <f>SUM(C51:C51)</f>
        <v>18512.34</v>
      </c>
      <c r="D50" s="45"/>
      <c r="E50" s="44">
        <f>SUM(E51:E51)</f>
        <v>3611.67</v>
      </c>
      <c r="F50" s="45"/>
      <c r="G50" s="52">
        <f t="shared" si="0"/>
        <v>19.509527158641209</v>
      </c>
      <c r="K50" s="106"/>
      <c r="L50" s="91"/>
      <c r="M50" s="85"/>
      <c r="N50" s="72"/>
      <c r="O50" s="72"/>
      <c r="P50" s="72"/>
      <c r="Q50" s="69"/>
      <c r="R50" s="94"/>
    </row>
    <row r="51" spans="1:18" s="92" customFormat="1" ht="15.75">
      <c r="A51" s="101">
        <v>1101</v>
      </c>
      <c r="B51" s="87" t="s">
        <v>307</v>
      </c>
      <c r="C51" s="55">
        <v>18512.34</v>
      </c>
      <c r="D51" s="56"/>
      <c r="E51" s="55">
        <v>3611.67</v>
      </c>
      <c r="F51" s="56"/>
      <c r="G51" s="52">
        <f t="shared" si="0"/>
        <v>19.509527158641209</v>
      </c>
      <c r="K51" s="106"/>
      <c r="L51" s="91"/>
      <c r="M51" s="85"/>
      <c r="N51" s="72"/>
      <c r="O51" s="69"/>
      <c r="P51" s="72"/>
      <c r="Q51" s="69"/>
      <c r="R51" s="94"/>
    </row>
    <row r="52" spans="1:18" s="92" customFormat="1" ht="15.75">
      <c r="A52" s="100">
        <v>1200</v>
      </c>
      <c r="B52" s="43" t="s">
        <v>308</v>
      </c>
      <c r="C52" s="44">
        <f>SUM(C53+C54)</f>
        <v>3938.19</v>
      </c>
      <c r="D52" s="47"/>
      <c r="E52" s="44">
        <f>SUM(E53+E54)</f>
        <v>820</v>
      </c>
      <c r="F52" s="45"/>
      <c r="G52" s="52">
        <f t="shared" si="0"/>
        <v>20.821748061926925</v>
      </c>
      <c r="K52" s="106"/>
      <c r="L52" s="91"/>
      <c r="M52" s="85"/>
      <c r="N52" s="72"/>
      <c r="O52" s="72"/>
      <c r="P52" s="72"/>
      <c r="Q52" s="69"/>
      <c r="R52" s="94"/>
    </row>
    <row r="53" spans="1:18" s="92" customFormat="1" ht="15.75">
      <c r="A53" s="101">
        <v>1201</v>
      </c>
      <c r="B53" s="87" t="s">
        <v>309</v>
      </c>
      <c r="C53" s="55">
        <v>1938.19</v>
      </c>
      <c r="D53" s="56"/>
      <c r="E53" s="55">
        <v>320</v>
      </c>
      <c r="F53" s="56"/>
      <c r="G53" s="52">
        <f t="shared" si="0"/>
        <v>16.510249253169192</v>
      </c>
      <c r="K53" s="104"/>
      <c r="L53" s="61"/>
      <c r="M53" s="89"/>
      <c r="N53" s="63"/>
      <c r="O53" s="63"/>
      <c r="P53" s="63"/>
      <c r="Q53" s="69"/>
      <c r="R53" s="94"/>
    </row>
    <row r="54" spans="1:18" s="92" customFormat="1" ht="15.75">
      <c r="A54" s="101">
        <v>1202</v>
      </c>
      <c r="B54" s="87" t="s">
        <v>310</v>
      </c>
      <c r="C54" s="55">
        <v>2000</v>
      </c>
      <c r="D54" s="56"/>
      <c r="E54" s="55">
        <v>500</v>
      </c>
      <c r="F54" s="56"/>
      <c r="G54" s="52">
        <f t="shared" si="0"/>
        <v>25</v>
      </c>
      <c r="K54" s="106"/>
      <c r="L54" s="91"/>
      <c r="M54" s="85"/>
      <c r="N54" s="72"/>
      <c r="O54" s="69"/>
      <c r="P54" s="72"/>
      <c r="Q54" s="69"/>
      <c r="R54" s="94"/>
    </row>
    <row r="55" spans="1:18" s="92" customFormat="1" ht="31.5">
      <c r="A55" s="100">
        <v>1300</v>
      </c>
      <c r="B55" s="43" t="s">
        <v>311</v>
      </c>
      <c r="C55" s="44">
        <f>SUM(C56)</f>
        <v>211.45</v>
      </c>
      <c r="D55" s="45"/>
      <c r="E55" s="44">
        <f>SUM(E56)</f>
        <v>1.19</v>
      </c>
      <c r="F55" s="45"/>
      <c r="G55" s="52">
        <f t="shared" si="0"/>
        <v>0.56278079924331992</v>
      </c>
      <c r="K55" s="104"/>
      <c r="L55" s="61"/>
      <c r="M55" s="89"/>
      <c r="N55" s="63"/>
      <c r="O55" s="63"/>
      <c r="P55" s="63"/>
      <c r="Q55" s="69"/>
      <c r="R55" s="94"/>
    </row>
    <row r="56" spans="1:18" s="92" customFormat="1" ht="31.5">
      <c r="A56" s="101">
        <v>1301</v>
      </c>
      <c r="B56" s="87" t="s">
        <v>312</v>
      </c>
      <c r="C56" s="55">
        <v>211.45</v>
      </c>
      <c r="D56" s="56"/>
      <c r="E56" s="55">
        <v>1.19</v>
      </c>
      <c r="F56" s="45"/>
      <c r="G56" s="52">
        <f t="shared" si="0"/>
        <v>0.56278079924331992</v>
      </c>
      <c r="K56" s="106"/>
      <c r="L56" s="91"/>
      <c r="M56" s="85"/>
      <c r="N56" s="72"/>
      <c r="O56" s="69"/>
      <c r="P56" s="72"/>
      <c r="Q56" s="69"/>
      <c r="R56" s="94"/>
    </row>
    <row r="57" spans="1:18" ht="15.75">
      <c r="A57" s="107"/>
      <c r="B57" s="108" t="s">
        <v>313</v>
      </c>
      <c r="C57" s="44">
        <f>SUM(C5+C14+C19+C26+C31+C35+C40+C43+C45+C50+C52+C55)</f>
        <v>1275525.8499999996</v>
      </c>
      <c r="D57" s="46">
        <f>SUM(D5+D14+D19+D26+D31+D35+D40+D43+D45+D50+D52+D55)</f>
        <v>0</v>
      </c>
      <c r="E57" s="44">
        <f>SUM(E5+E14+E19+E26+E31+E35+E40+E43+E45+E50+E52+E55)</f>
        <v>146391.78</v>
      </c>
      <c r="F57" s="109"/>
      <c r="G57" s="52">
        <f t="shared" si="0"/>
        <v>11.476974770836675</v>
      </c>
      <c r="K57" s="106"/>
      <c r="L57" s="91"/>
      <c r="M57" s="71"/>
      <c r="N57" s="72"/>
      <c r="O57" s="69"/>
      <c r="P57" s="72"/>
      <c r="Q57" s="69"/>
      <c r="R57" s="59"/>
    </row>
    <row r="58" spans="1:18" ht="15.75">
      <c r="A58" s="37"/>
      <c r="B58" s="37"/>
      <c r="C58" s="37"/>
      <c r="D58" s="37"/>
      <c r="E58" s="110"/>
      <c r="F58" s="37"/>
      <c r="G58" s="37"/>
      <c r="K58" s="104"/>
      <c r="L58" s="61"/>
      <c r="M58" s="89"/>
      <c r="N58" s="63"/>
      <c r="O58" s="63"/>
      <c r="P58" s="63"/>
      <c r="Q58" s="69"/>
      <c r="R58" s="59"/>
    </row>
    <row r="59" spans="1:18" ht="15.75">
      <c r="A59" s="37"/>
      <c r="B59" s="37"/>
      <c r="C59" s="37"/>
      <c r="D59" s="37"/>
      <c r="E59" s="110"/>
      <c r="F59" s="37"/>
      <c r="G59" s="37"/>
      <c r="K59" s="106"/>
      <c r="L59" s="91"/>
      <c r="M59" s="85"/>
      <c r="N59" s="72"/>
      <c r="O59" s="72"/>
      <c r="P59" s="63"/>
      <c r="Q59" s="69"/>
      <c r="R59" s="59"/>
    </row>
    <row r="60" spans="1:18" ht="15.75">
      <c r="A60" s="120" t="s">
        <v>314</v>
      </c>
      <c r="B60" s="120"/>
      <c r="C60" s="120"/>
      <c r="D60" s="120"/>
      <c r="E60" s="120"/>
      <c r="F60" s="120"/>
      <c r="G60" s="120"/>
      <c r="K60" s="85"/>
      <c r="L60" s="111"/>
      <c r="M60" s="62"/>
      <c r="N60" s="62"/>
      <c r="O60" s="62"/>
      <c r="P60" s="89"/>
      <c r="Q60" s="69"/>
      <c r="R60" s="59"/>
    </row>
    <row r="61" spans="1:18">
      <c r="K61" s="113"/>
      <c r="L61" s="113"/>
      <c r="M61" s="113"/>
      <c r="N61" s="113"/>
      <c r="O61" s="113"/>
      <c r="P61" s="113"/>
      <c r="Q61" s="113"/>
      <c r="R61" s="59"/>
    </row>
    <row r="62" spans="1:18" ht="15" customHeight="1">
      <c r="A62" s="117" t="s">
        <v>315</v>
      </c>
      <c r="B62" s="117"/>
      <c r="C62" s="117"/>
      <c r="D62" s="117"/>
      <c r="E62" s="117"/>
      <c r="F62" s="117"/>
      <c r="G62" s="117"/>
      <c r="K62" s="113"/>
      <c r="L62" s="113"/>
      <c r="M62" s="113"/>
      <c r="N62" s="113"/>
      <c r="O62" s="113"/>
      <c r="P62" s="113"/>
      <c r="Q62" s="113"/>
      <c r="R62" s="59"/>
    </row>
    <row r="63" spans="1:18" ht="15.75">
      <c r="A63" s="117"/>
      <c r="B63" s="117"/>
      <c r="C63" s="117"/>
      <c r="D63" s="117"/>
      <c r="E63" s="117"/>
      <c r="F63" s="117"/>
      <c r="G63" s="117"/>
      <c r="K63" s="114"/>
      <c r="L63" s="114"/>
      <c r="M63" s="114"/>
      <c r="N63" s="114"/>
      <c r="O63" s="114"/>
      <c r="P63" s="114"/>
      <c r="Q63" s="114"/>
      <c r="R63" s="59"/>
    </row>
    <row r="64" spans="1:18" ht="12.75" customHeight="1">
      <c r="A64" s="117"/>
      <c r="B64" s="117"/>
      <c r="C64" s="117"/>
      <c r="D64" s="117"/>
      <c r="E64" s="117"/>
      <c r="F64" s="117"/>
      <c r="G64" s="117"/>
      <c r="K64" s="59"/>
      <c r="L64" s="59"/>
      <c r="M64" s="59"/>
      <c r="N64" s="59"/>
      <c r="O64" s="59"/>
      <c r="P64" s="59"/>
      <c r="Q64" s="59"/>
      <c r="R64" s="59"/>
    </row>
    <row r="65" spans="1:18" ht="27.75" customHeight="1">
      <c r="A65" s="117"/>
      <c r="B65" s="117"/>
      <c r="C65" s="117"/>
      <c r="D65" s="117"/>
      <c r="E65" s="117"/>
      <c r="F65" s="117"/>
      <c r="G65" s="117"/>
      <c r="K65" s="115"/>
      <c r="L65" s="115"/>
      <c r="M65" s="115"/>
      <c r="N65" s="115"/>
      <c r="O65" s="115"/>
      <c r="P65" s="115"/>
      <c r="Q65" s="115"/>
      <c r="R65" s="59"/>
    </row>
    <row r="66" spans="1:18" ht="12.75" hidden="1" customHeight="1">
      <c r="A66" s="117"/>
      <c r="B66" s="117"/>
      <c r="C66" s="117"/>
      <c r="D66" s="117"/>
      <c r="E66" s="117"/>
      <c r="F66" s="117"/>
      <c r="G66" s="117"/>
      <c r="K66" s="115"/>
      <c r="L66" s="115"/>
      <c r="M66" s="115"/>
      <c r="N66" s="115"/>
      <c r="O66" s="115"/>
      <c r="P66" s="115"/>
      <c r="Q66" s="115"/>
      <c r="R66" s="59"/>
    </row>
    <row r="67" spans="1:18" ht="12.75" customHeight="1">
      <c r="K67" s="115"/>
      <c r="L67" s="115"/>
      <c r="M67" s="115"/>
      <c r="N67" s="115"/>
      <c r="O67" s="115"/>
      <c r="P67" s="115"/>
      <c r="Q67" s="115"/>
      <c r="R67" s="59"/>
    </row>
    <row r="68" spans="1:18" ht="12.75" customHeight="1">
      <c r="K68" s="115"/>
      <c r="L68" s="115"/>
      <c r="M68" s="115"/>
      <c r="N68" s="115"/>
      <c r="O68" s="115"/>
      <c r="P68" s="115"/>
      <c r="Q68" s="115"/>
      <c r="R68" s="59"/>
    </row>
    <row r="69" spans="1:18" ht="12.75" customHeight="1">
      <c r="K69" s="115"/>
      <c r="L69" s="115"/>
      <c r="M69" s="115"/>
      <c r="N69" s="115"/>
      <c r="O69" s="115"/>
      <c r="P69" s="115"/>
      <c r="Q69" s="115"/>
      <c r="R69" s="59"/>
    </row>
    <row r="70" spans="1:18">
      <c r="K70" s="59"/>
      <c r="L70" s="59"/>
      <c r="M70" s="59"/>
      <c r="N70" s="59"/>
      <c r="O70" s="59"/>
      <c r="P70" s="59"/>
      <c r="Q70" s="59"/>
      <c r="R70" s="59"/>
    </row>
  </sheetData>
  <mergeCells count="5">
    <mergeCell ref="A62:G66"/>
    <mergeCell ref="A1:G1"/>
    <mergeCell ref="A2:G2"/>
    <mergeCell ref="E3:G3"/>
    <mergeCell ref="A60:G60"/>
  </mergeCells>
  <phoneticPr fontId="22" type="noConversion"/>
  <pageMargins left="0.7" right="0.18" top="0.44" bottom="0.37" header="0.43" footer="0.3"/>
  <pageSetup paperSize="9" scale="80" orientation="portrait" copies="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2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доходы</vt:lpstr>
      <vt:lpstr>расходы</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KuznetsovaTV</dc:creator>
  <cp:lastModifiedBy>KuznetsovaTV</cp:lastModifiedBy>
  <cp:lastPrinted>2016-03-02T10:56:58Z</cp:lastPrinted>
  <dcterms:created xsi:type="dcterms:W3CDTF">2016-03-02T03:49:23Z</dcterms:created>
  <dcterms:modified xsi:type="dcterms:W3CDTF">2016-03-03T05:02:44Z</dcterms:modified>
</cp:coreProperties>
</file>